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 activeTab="1"/>
  </bookViews>
  <sheets>
    <sheet name="YOKASTA" sheetId="1" r:id="rId1"/>
    <sheet name="ABRIL-JUNI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3" i="2" l="1"/>
  <c r="D133" i="2"/>
  <c r="M132" i="2"/>
  <c r="K132" i="2"/>
  <c r="I132" i="2"/>
  <c r="K131" i="2"/>
  <c r="M131" i="2" s="1"/>
  <c r="I131" i="2"/>
  <c r="M130" i="2"/>
  <c r="L130" i="2"/>
  <c r="M129" i="2"/>
  <c r="L129" i="2"/>
  <c r="M128" i="2"/>
  <c r="M127" i="2"/>
  <c r="L127" i="2"/>
  <c r="M126" i="2"/>
  <c r="L126" i="2"/>
  <c r="G126" i="2"/>
  <c r="M125" i="2"/>
  <c r="L125" i="2"/>
  <c r="G125" i="2"/>
  <c r="M124" i="2"/>
  <c r="L124" i="2"/>
  <c r="G124" i="2"/>
  <c r="M123" i="2"/>
  <c r="L123" i="2"/>
  <c r="G123" i="2"/>
  <c r="M122" i="2"/>
  <c r="L122" i="2"/>
  <c r="G122" i="2"/>
  <c r="M121" i="2"/>
  <c r="L121" i="2"/>
  <c r="G121" i="2"/>
  <c r="M120" i="2"/>
  <c r="L120" i="2"/>
  <c r="G120" i="2"/>
  <c r="M119" i="2"/>
  <c r="L119" i="2"/>
  <c r="G119" i="2"/>
  <c r="M118" i="2"/>
  <c r="L118" i="2"/>
  <c r="G118" i="2"/>
  <c r="M117" i="2"/>
  <c r="L117" i="2"/>
  <c r="G117" i="2"/>
  <c r="M116" i="2"/>
  <c r="L116" i="2"/>
  <c r="G116" i="2"/>
  <c r="M115" i="2"/>
  <c r="L115" i="2"/>
  <c r="G115" i="2"/>
  <c r="M114" i="2"/>
  <c r="L114" i="2"/>
  <c r="G114" i="2"/>
  <c r="M113" i="2"/>
  <c r="L113" i="2"/>
  <c r="G113" i="2"/>
  <c r="M112" i="2"/>
  <c r="L112" i="2"/>
  <c r="G112" i="2"/>
  <c r="M111" i="2"/>
  <c r="L111" i="2"/>
  <c r="G111" i="2"/>
  <c r="M110" i="2"/>
  <c r="L110" i="2"/>
  <c r="G110" i="2"/>
  <c r="M109" i="2"/>
  <c r="L109" i="2"/>
  <c r="G109" i="2"/>
  <c r="M108" i="2"/>
  <c r="L108" i="2"/>
  <c r="G108" i="2"/>
  <c r="M107" i="2"/>
  <c r="L107" i="2"/>
  <c r="G107" i="2"/>
  <c r="M106" i="2"/>
  <c r="L106" i="2"/>
  <c r="G106" i="2"/>
  <c r="M105" i="2"/>
  <c r="I105" i="2"/>
  <c r="E105" i="2"/>
  <c r="I104" i="2"/>
  <c r="M104" i="2" s="1"/>
  <c r="E104" i="2"/>
  <c r="K103" i="2"/>
  <c r="I103" i="2"/>
  <c r="M103" i="2" s="1"/>
  <c r="E103" i="2"/>
  <c r="K102" i="2"/>
  <c r="I102" i="2"/>
  <c r="M102" i="2" s="1"/>
  <c r="E102" i="2"/>
  <c r="K101" i="2"/>
  <c r="J101" i="2"/>
  <c r="I101" i="2"/>
  <c r="E101" i="2"/>
  <c r="M101" i="2" s="1"/>
  <c r="K100" i="2"/>
  <c r="M100" i="2" s="1"/>
  <c r="I100" i="2"/>
  <c r="E100" i="2"/>
  <c r="K99" i="2"/>
  <c r="M99" i="2" s="1"/>
  <c r="I99" i="2"/>
  <c r="E99" i="2"/>
  <c r="M98" i="2"/>
  <c r="K98" i="2"/>
  <c r="I98" i="2"/>
  <c r="E98" i="2"/>
  <c r="M97" i="2"/>
  <c r="L97" i="2"/>
  <c r="K97" i="2"/>
  <c r="I97" i="2"/>
  <c r="M96" i="2"/>
  <c r="L96" i="2"/>
  <c r="K96" i="2"/>
  <c r="I96" i="2"/>
  <c r="M95" i="2"/>
  <c r="L95" i="2"/>
  <c r="K95" i="2"/>
  <c r="I95" i="2"/>
  <c r="M94" i="2"/>
  <c r="L94" i="2"/>
  <c r="K94" i="2"/>
  <c r="I94" i="2"/>
  <c r="M93" i="2"/>
  <c r="L93" i="2"/>
  <c r="K93" i="2"/>
  <c r="I93" i="2"/>
  <c r="M92" i="2"/>
  <c r="L92" i="2"/>
  <c r="K92" i="2"/>
  <c r="I92" i="2"/>
  <c r="M91" i="2"/>
  <c r="L91" i="2"/>
  <c r="K91" i="2"/>
  <c r="I91" i="2"/>
  <c r="M90" i="2"/>
  <c r="L90" i="2"/>
  <c r="K90" i="2"/>
  <c r="I90" i="2"/>
  <c r="M89" i="2"/>
  <c r="L89" i="2"/>
  <c r="K89" i="2"/>
  <c r="I89" i="2"/>
  <c r="M88" i="2"/>
  <c r="L88" i="2"/>
  <c r="K88" i="2"/>
  <c r="I88" i="2"/>
  <c r="M87" i="2"/>
  <c r="L87" i="2"/>
  <c r="K87" i="2"/>
  <c r="I87" i="2"/>
  <c r="K86" i="2"/>
  <c r="M86" i="2" s="1"/>
  <c r="I86" i="2"/>
  <c r="K85" i="2"/>
  <c r="I85" i="2"/>
  <c r="M85" i="2" s="1"/>
  <c r="L84" i="2"/>
  <c r="I84" i="2"/>
  <c r="M84" i="2" s="1"/>
  <c r="M83" i="2"/>
  <c r="K83" i="2"/>
  <c r="I83" i="2"/>
  <c r="M82" i="2"/>
  <c r="L82" i="2"/>
  <c r="K82" i="2"/>
  <c r="I82" i="2"/>
  <c r="K81" i="2"/>
  <c r="M81" i="2" s="1"/>
  <c r="I81" i="2"/>
  <c r="M80" i="2"/>
  <c r="I79" i="2"/>
  <c r="M79" i="2" s="1"/>
  <c r="M78" i="2"/>
  <c r="J78" i="2"/>
  <c r="K77" i="2"/>
  <c r="M77" i="2" s="1"/>
  <c r="I77" i="2"/>
  <c r="J76" i="2"/>
  <c r="K76" i="2" s="1"/>
  <c r="M76" i="2" s="1"/>
  <c r="G76" i="2"/>
  <c r="M75" i="2"/>
  <c r="M74" i="2"/>
  <c r="M73" i="2"/>
  <c r="K73" i="2"/>
  <c r="I73" i="2"/>
  <c r="M72" i="2"/>
  <c r="G71" i="2"/>
  <c r="K71" i="2" s="1"/>
  <c r="M71" i="2" s="1"/>
  <c r="M70" i="2"/>
  <c r="M69" i="2"/>
  <c r="K69" i="2"/>
  <c r="I69" i="2"/>
  <c r="L68" i="2"/>
  <c r="J68" i="2"/>
  <c r="K68" i="2" s="1"/>
  <c r="M68" i="2" s="1"/>
  <c r="K67" i="2"/>
  <c r="J67" i="2"/>
  <c r="I67" i="2"/>
  <c r="E67" i="2"/>
  <c r="M67" i="2" s="1"/>
  <c r="J66" i="2"/>
  <c r="K66" i="2" s="1"/>
  <c r="M66" i="2" s="1"/>
  <c r="I66" i="2"/>
  <c r="G65" i="2"/>
  <c r="K65" i="2" s="1"/>
  <c r="M65" i="2" s="1"/>
  <c r="K64" i="2"/>
  <c r="M64" i="2" s="1"/>
  <c r="J64" i="2"/>
  <c r="E64" i="2"/>
  <c r="K63" i="2"/>
  <c r="M63" i="2" s="1"/>
  <c r="J63" i="2"/>
  <c r="E63" i="2"/>
  <c r="K62" i="2"/>
  <c r="M62" i="2" s="1"/>
  <c r="G62" i="2"/>
  <c r="G61" i="2"/>
  <c r="K61" i="2" s="1"/>
  <c r="M61" i="2" s="1"/>
  <c r="L60" i="2"/>
  <c r="K60" i="2"/>
  <c r="I60" i="2"/>
  <c r="M60" i="2" s="1"/>
  <c r="G59" i="2"/>
  <c r="K59" i="2" s="1"/>
  <c r="M59" i="2" s="1"/>
  <c r="M58" i="2"/>
  <c r="K58" i="2"/>
  <c r="I58" i="2"/>
  <c r="K57" i="2"/>
  <c r="M57" i="2" s="1"/>
  <c r="I57" i="2"/>
  <c r="L56" i="2"/>
  <c r="K56" i="2"/>
  <c r="M56" i="2" s="1"/>
  <c r="I56" i="2"/>
  <c r="K55" i="2"/>
  <c r="I55" i="2"/>
  <c r="M55" i="2" s="1"/>
  <c r="L54" i="2"/>
  <c r="K54" i="2"/>
  <c r="I54" i="2"/>
  <c r="M54" i="2" s="1"/>
  <c r="K53" i="2"/>
  <c r="I53" i="2"/>
  <c r="M53" i="2" s="1"/>
  <c r="M52" i="2"/>
  <c r="K52" i="2"/>
  <c r="I52" i="2"/>
  <c r="K51" i="2"/>
  <c r="M51" i="2" s="1"/>
  <c r="I51" i="2"/>
  <c r="L50" i="2"/>
  <c r="K50" i="2"/>
  <c r="M50" i="2" s="1"/>
  <c r="I50" i="2"/>
  <c r="K49" i="2"/>
  <c r="I49" i="2"/>
  <c r="M49" i="2" s="1"/>
  <c r="L48" i="2"/>
  <c r="K48" i="2"/>
  <c r="I48" i="2"/>
  <c r="M48" i="2" s="1"/>
  <c r="L47" i="2"/>
  <c r="K47" i="2"/>
  <c r="I47" i="2"/>
  <c r="M47" i="2" s="1"/>
  <c r="L46" i="2"/>
  <c r="K46" i="2"/>
  <c r="I46" i="2"/>
  <c r="M46" i="2" s="1"/>
  <c r="L45" i="2"/>
  <c r="K45" i="2"/>
  <c r="I45" i="2"/>
  <c r="M45" i="2" s="1"/>
  <c r="J44" i="2"/>
  <c r="K44" i="2" s="1"/>
  <c r="I44" i="2"/>
  <c r="H44" i="2"/>
  <c r="E44" i="2"/>
  <c r="I43" i="2"/>
  <c r="M43" i="2" s="1"/>
  <c r="M42" i="2"/>
  <c r="G41" i="2"/>
  <c r="K41" i="2" s="1"/>
  <c r="M41" i="2" s="1"/>
  <c r="K40" i="2"/>
  <c r="I40" i="2"/>
  <c r="M40" i="2" s="1"/>
  <c r="G39" i="2"/>
  <c r="K39" i="2" s="1"/>
  <c r="M39" i="2" s="1"/>
  <c r="K38" i="2"/>
  <c r="M38" i="2" s="1"/>
  <c r="G38" i="2"/>
  <c r="K37" i="2"/>
  <c r="I37" i="2"/>
  <c r="M37" i="2" s="1"/>
  <c r="K36" i="2"/>
  <c r="I36" i="2"/>
  <c r="M36" i="2" s="1"/>
  <c r="M35" i="2"/>
  <c r="K35" i="2"/>
  <c r="I35" i="2"/>
  <c r="K34" i="2"/>
  <c r="M34" i="2" s="1"/>
  <c r="I34" i="2"/>
  <c r="L33" i="2"/>
  <c r="K33" i="2"/>
  <c r="M33" i="2" s="1"/>
  <c r="I33" i="2"/>
  <c r="K32" i="2"/>
  <c r="M32" i="2" s="1"/>
  <c r="M31" i="2"/>
  <c r="L31" i="2"/>
  <c r="K31" i="2"/>
  <c r="I31" i="2"/>
  <c r="M30" i="2"/>
  <c r="L30" i="2"/>
  <c r="K30" i="2"/>
  <c r="I30" i="2"/>
  <c r="M29" i="2"/>
  <c r="K29" i="2"/>
  <c r="I29" i="2"/>
  <c r="M28" i="2"/>
  <c r="L28" i="2"/>
  <c r="K28" i="2"/>
  <c r="I28" i="2"/>
  <c r="M27" i="2"/>
  <c r="L27" i="2"/>
  <c r="K27" i="2"/>
  <c r="I27" i="2"/>
  <c r="K26" i="2"/>
  <c r="M26" i="2" s="1"/>
  <c r="I26" i="2"/>
  <c r="L25" i="2"/>
  <c r="L133" i="2" s="1"/>
  <c r="K25" i="2"/>
  <c r="M25" i="2" s="1"/>
  <c r="I25" i="2"/>
  <c r="G24" i="2"/>
  <c r="K24" i="2" s="1"/>
  <c r="M24" i="2" s="1"/>
  <c r="K23" i="2"/>
  <c r="I23" i="2"/>
  <c r="M23" i="2" s="1"/>
  <c r="G22" i="2"/>
  <c r="K22" i="2" s="1"/>
  <c r="M22" i="2" s="1"/>
  <c r="K21" i="2"/>
  <c r="M21" i="2" s="1"/>
  <c r="K20" i="2"/>
  <c r="M20" i="2" s="1"/>
  <c r="K19" i="2"/>
  <c r="M19" i="2" s="1"/>
  <c r="G19" i="2"/>
  <c r="G133" i="2" s="1"/>
  <c r="K18" i="2"/>
  <c r="I18" i="2"/>
  <c r="M18" i="2" s="1"/>
  <c r="L17" i="2"/>
  <c r="K17" i="2"/>
  <c r="I17" i="2"/>
  <c r="I133" i="2" s="1"/>
  <c r="M16" i="2"/>
  <c r="J16" i="2"/>
  <c r="K15" i="2"/>
  <c r="M15" i="2" s="1"/>
  <c r="I15" i="2"/>
  <c r="J14" i="2"/>
  <c r="K14" i="2" s="1"/>
  <c r="M14" i="2" s="1"/>
  <c r="I14" i="2"/>
  <c r="J13" i="2"/>
  <c r="K13" i="2" s="1"/>
  <c r="I13" i="2"/>
  <c r="K133" i="2" l="1"/>
  <c r="M13" i="2"/>
  <c r="M44" i="2"/>
  <c r="E133" i="2"/>
  <c r="J133" i="2"/>
  <c r="M17" i="2"/>
  <c r="H395" i="1"/>
  <c r="D395" i="1"/>
  <c r="M394" i="1"/>
  <c r="K394" i="1"/>
  <c r="I394" i="1"/>
  <c r="K393" i="1"/>
  <c r="M393" i="1" s="1"/>
  <c r="I393" i="1"/>
  <c r="M392" i="1"/>
  <c r="L392" i="1"/>
  <c r="M391" i="1"/>
  <c r="L391" i="1"/>
  <c r="M390" i="1"/>
  <c r="M389" i="1"/>
  <c r="L389" i="1"/>
  <c r="M388" i="1"/>
  <c r="L388" i="1"/>
  <c r="G388" i="1"/>
  <c r="M387" i="1"/>
  <c r="L387" i="1"/>
  <c r="G387" i="1"/>
  <c r="M386" i="1"/>
  <c r="L386" i="1"/>
  <c r="G386" i="1"/>
  <c r="M385" i="1"/>
  <c r="L385" i="1"/>
  <c r="G385" i="1"/>
  <c r="M384" i="1"/>
  <c r="L384" i="1"/>
  <c r="G384" i="1"/>
  <c r="M383" i="1"/>
  <c r="L383" i="1"/>
  <c r="G383" i="1"/>
  <c r="M382" i="1"/>
  <c r="L382" i="1"/>
  <c r="G382" i="1"/>
  <c r="M381" i="1"/>
  <c r="L381" i="1"/>
  <c r="G381" i="1"/>
  <c r="M380" i="1"/>
  <c r="L380" i="1"/>
  <c r="G380" i="1"/>
  <c r="M379" i="1"/>
  <c r="L379" i="1"/>
  <c r="G379" i="1"/>
  <c r="M378" i="1"/>
  <c r="L378" i="1"/>
  <c r="G378" i="1"/>
  <c r="M377" i="1"/>
  <c r="L377" i="1"/>
  <c r="G377" i="1"/>
  <c r="M376" i="1"/>
  <c r="L376" i="1"/>
  <c r="G376" i="1"/>
  <c r="M375" i="1"/>
  <c r="L375" i="1"/>
  <c r="G375" i="1"/>
  <c r="M374" i="1"/>
  <c r="L374" i="1"/>
  <c r="G374" i="1"/>
  <c r="M373" i="1"/>
  <c r="L373" i="1"/>
  <c r="G373" i="1"/>
  <c r="M372" i="1"/>
  <c r="L372" i="1"/>
  <c r="G372" i="1"/>
  <c r="M371" i="1"/>
  <c r="L371" i="1"/>
  <c r="G371" i="1"/>
  <c r="M370" i="1"/>
  <c r="L370" i="1"/>
  <c r="G370" i="1"/>
  <c r="M369" i="1"/>
  <c r="L369" i="1"/>
  <c r="G369" i="1"/>
  <c r="M368" i="1"/>
  <c r="L368" i="1"/>
  <c r="G368" i="1"/>
  <c r="M367" i="1"/>
  <c r="I367" i="1"/>
  <c r="E367" i="1"/>
  <c r="I366" i="1"/>
  <c r="M366" i="1" s="1"/>
  <c r="E366" i="1"/>
  <c r="K365" i="1"/>
  <c r="I365" i="1"/>
  <c r="M365" i="1" s="1"/>
  <c r="E365" i="1"/>
  <c r="K364" i="1"/>
  <c r="I364" i="1"/>
  <c r="M364" i="1" s="1"/>
  <c r="E364" i="1"/>
  <c r="K363" i="1"/>
  <c r="J363" i="1"/>
  <c r="I363" i="1"/>
  <c r="E363" i="1"/>
  <c r="M363" i="1" s="1"/>
  <c r="K362" i="1"/>
  <c r="M362" i="1" s="1"/>
  <c r="I362" i="1"/>
  <c r="E362" i="1"/>
  <c r="K361" i="1"/>
  <c r="M361" i="1" s="1"/>
  <c r="I361" i="1"/>
  <c r="E361" i="1"/>
  <c r="M360" i="1"/>
  <c r="K360" i="1"/>
  <c r="I360" i="1"/>
  <c r="E360" i="1"/>
  <c r="M359" i="1"/>
  <c r="L359" i="1"/>
  <c r="K359" i="1"/>
  <c r="I359" i="1"/>
  <c r="M358" i="1"/>
  <c r="L358" i="1"/>
  <c r="K358" i="1"/>
  <c r="I358" i="1"/>
  <c r="M357" i="1"/>
  <c r="L357" i="1"/>
  <c r="K357" i="1"/>
  <c r="I357" i="1"/>
  <c r="M356" i="1"/>
  <c r="L356" i="1"/>
  <c r="K356" i="1"/>
  <c r="I356" i="1"/>
  <c r="M355" i="1"/>
  <c r="L355" i="1"/>
  <c r="K355" i="1"/>
  <c r="I355" i="1"/>
  <c r="M354" i="1"/>
  <c r="L354" i="1"/>
  <c r="K354" i="1"/>
  <c r="I354" i="1"/>
  <c r="M353" i="1"/>
  <c r="L353" i="1"/>
  <c r="K353" i="1"/>
  <c r="I353" i="1"/>
  <c r="M352" i="1"/>
  <c r="L352" i="1"/>
  <c r="K352" i="1"/>
  <c r="I352" i="1"/>
  <c r="M351" i="1"/>
  <c r="L351" i="1"/>
  <c r="K351" i="1"/>
  <c r="I351" i="1"/>
  <c r="M350" i="1"/>
  <c r="L350" i="1"/>
  <c r="K350" i="1"/>
  <c r="I350" i="1"/>
  <c r="M349" i="1"/>
  <c r="L349" i="1"/>
  <c r="K349" i="1"/>
  <c r="I349" i="1"/>
  <c r="M348" i="1"/>
  <c r="K348" i="1"/>
  <c r="I348" i="1"/>
  <c r="K347" i="1"/>
  <c r="I347" i="1"/>
  <c r="M347" i="1" s="1"/>
  <c r="L346" i="1"/>
  <c r="I346" i="1"/>
  <c r="M346" i="1" s="1"/>
  <c r="M345" i="1"/>
  <c r="K345" i="1"/>
  <c r="I345" i="1"/>
  <c r="M344" i="1"/>
  <c r="L344" i="1"/>
  <c r="K344" i="1"/>
  <c r="I344" i="1"/>
  <c r="M343" i="1"/>
  <c r="K343" i="1"/>
  <c r="I343" i="1"/>
  <c r="M342" i="1"/>
  <c r="M341" i="1"/>
  <c r="I341" i="1"/>
  <c r="M340" i="1"/>
  <c r="J340" i="1"/>
  <c r="M339" i="1"/>
  <c r="K339" i="1"/>
  <c r="I339" i="1"/>
  <c r="K338" i="1"/>
  <c r="M338" i="1" s="1"/>
  <c r="J338" i="1"/>
  <c r="G338" i="1"/>
  <c r="M337" i="1"/>
  <c r="M336" i="1"/>
  <c r="M335" i="1"/>
  <c r="K335" i="1"/>
  <c r="I335" i="1"/>
  <c r="M334" i="1"/>
  <c r="G333" i="1"/>
  <c r="K333" i="1" s="1"/>
  <c r="M333" i="1" s="1"/>
  <c r="M332" i="1"/>
  <c r="M331" i="1"/>
  <c r="K331" i="1"/>
  <c r="I331" i="1"/>
  <c r="L330" i="1"/>
  <c r="J330" i="1"/>
  <c r="K330" i="1" s="1"/>
  <c r="M330" i="1" s="1"/>
  <c r="K329" i="1"/>
  <c r="J329" i="1"/>
  <c r="I329" i="1"/>
  <c r="E329" i="1"/>
  <c r="M329" i="1" s="1"/>
  <c r="J328" i="1"/>
  <c r="K328" i="1" s="1"/>
  <c r="I328" i="1"/>
  <c r="M328" i="1" s="1"/>
  <c r="G327" i="1"/>
  <c r="K327" i="1" s="1"/>
  <c r="M327" i="1" s="1"/>
  <c r="M326" i="1"/>
  <c r="K326" i="1"/>
  <c r="J326" i="1"/>
  <c r="E326" i="1"/>
  <c r="M325" i="1"/>
  <c r="K325" i="1"/>
  <c r="J325" i="1"/>
  <c r="E325" i="1"/>
  <c r="M324" i="1"/>
  <c r="K324" i="1"/>
  <c r="G324" i="1"/>
  <c r="K323" i="1"/>
  <c r="M323" i="1" s="1"/>
  <c r="G323" i="1"/>
  <c r="L322" i="1"/>
  <c r="K322" i="1"/>
  <c r="I322" i="1"/>
  <c r="M322" i="1" s="1"/>
  <c r="G321" i="1"/>
  <c r="K321" i="1" s="1"/>
  <c r="M321" i="1" s="1"/>
  <c r="M320" i="1"/>
  <c r="K320" i="1"/>
  <c r="I320" i="1"/>
  <c r="M319" i="1"/>
  <c r="K319" i="1"/>
  <c r="I319" i="1"/>
  <c r="L318" i="1"/>
  <c r="K318" i="1"/>
  <c r="M318" i="1" s="1"/>
  <c r="I318" i="1"/>
  <c r="K317" i="1"/>
  <c r="I317" i="1"/>
  <c r="M317" i="1" s="1"/>
  <c r="L316" i="1"/>
  <c r="K316" i="1"/>
  <c r="I316" i="1"/>
  <c r="M316" i="1" s="1"/>
  <c r="K315" i="1"/>
  <c r="I315" i="1"/>
  <c r="M315" i="1" s="1"/>
  <c r="M314" i="1"/>
  <c r="K314" i="1"/>
  <c r="I314" i="1"/>
  <c r="M313" i="1"/>
  <c r="K313" i="1"/>
  <c r="I313" i="1"/>
  <c r="L312" i="1"/>
  <c r="K312" i="1"/>
  <c r="M312" i="1" s="1"/>
  <c r="I312" i="1"/>
  <c r="K311" i="1"/>
  <c r="I311" i="1"/>
  <c r="M311" i="1" s="1"/>
  <c r="L310" i="1"/>
  <c r="K310" i="1"/>
  <c r="I310" i="1"/>
  <c r="M310" i="1" s="1"/>
  <c r="L309" i="1"/>
  <c r="K309" i="1"/>
  <c r="I309" i="1"/>
  <c r="M309" i="1" s="1"/>
  <c r="L308" i="1"/>
  <c r="K308" i="1"/>
  <c r="I308" i="1"/>
  <c r="M308" i="1" s="1"/>
  <c r="L307" i="1"/>
  <c r="K307" i="1"/>
  <c r="I307" i="1"/>
  <c r="M307" i="1" s="1"/>
  <c r="J306" i="1"/>
  <c r="K306" i="1" s="1"/>
  <c r="I306" i="1"/>
  <c r="H306" i="1"/>
  <c r="E306" i="1"/>
  <c r="M305" i="1"/>
  <c r="I305" i="1"/>
  <c r="M304" i="1"/>
  <c r="K303" i="1"/>
  <c r="M303" i="1" s="1"/>
  <c r="G303" i="1"/>
  <c r="K302" i="1"/>
  <c r="I302" i="1"/>
  <c r="M302" i="1" s="1"/>
  <c r="G301" i="1"/>
  <c r="K301" i="1" s="1"/>
  <c r="M301" i="1" s="1"/>
  <c r="M300" i="1"/>
  <c r="K300" i="1"/>
  <c r="G300" i="1"/>
  <c r="K299" i="1"/>
  <c r="I299" i="1"/>
  <c r="M299" i="1" s="1"/>
  <c r="K298" i="1"/>
  <c r="I298" i="1"/>
  <c r="M298" i="1" s="1"/>
  <c r="M297" i="1"/>
  <c r="K297" i="1"/>
  <c r="I297" i="1"/>
  <c r="M296" i="1"/>
  <c r="K296" i="1"/>
  <c r="I296" i="1"/>
  <c r="L295" i="1"/>
  <c r="K295" i="1"/>
  <c r="M295" i="1" s="1"/>
  <c r="I295" i="1"/>
  <c r="K294" i="1"/>
  <c r="M294" i="1" s="1"/>
  <c r="L293" i="1"/>
  <c r="K293" i="1"/>
  <c r="I293" i="1"/>
  <c r="M293" i="1" s="1"/>
  <c r="L292" i="1"/>
  <c r="K292" i="1"/>
  <c r="I292" i="1"/>
  <c r="M292" i="1" s="1"/>
  <c r="M291" i="1"/>
  <c r="K291" i="1"/>
  <c r="I291" i="1"/>
  <c r="M290" i="1"/>
  <c r="L290" i="1"/>
  <c r="K290" i="1"/>
  <c r="I290" i="1"/>
  <c r="M289" i="1"/>
  <c r="L289" i="1"/>
  <c r="K289" i="1"/>
  <c r="I289" i="1"/>
  <c r="M288" i="1"/>
  <c r="K288" i="1"/>
  <c r="I288" i="1"/>
  <c r="L287" i="1"/>
  <c r="K287" i="1"/>
  <c r="M287" i="1" s="1"/>
  <c r="I287" i="1"/>
  <c r="K286" i="1"/>
  <c r="M286" i="1" s="1"/>
  <c r="G286" i="1"/>
  <c r="K285" i="1"/>
  <c r="I285" i="1"/>
  <c r="M285" i="1" s="1"/>
  <c r="G284" i="1"/>
  <c r="K284" i="1" s="1"/>
  <c r="M284" i="1" s="1"/>
  <c r="M283" i="1"/>
  <c r="K283" i="1"/>
  <c r="K282" i="1"/>
  <c r="M282" i="1" s="1"/>
  <c r="M281" i="1"/>
  <c r="K281" i="1"/>
  <c r="G281" i="1"/>
  <c r="G395" i="1" s="1"/>
  <c r="K280" i="1"/>
  <c r="I280" i="1"/>
  <c r="M280" i="1" s="1"/>
  <c r="L279" i="1"/>
  <c r="L395" i="1" s="1"/>
  <c r="K279" i="1"/>
  <c r="I279" i="1"/>
  <c r="I395" i="1" s="1"/>
  <c r="M278" i="1"/>
  <c r="J278" i="1"/>
  <c r="M277" i="1"/>
  <c r="K277" i="1"/>
  <c r="I277" i="1"/>
  <c r="K276" i="1"/>
  <c r="M276" i="1" s="1"/>
  <c r="J276" i="1"/>
  <c r="I276" i="1"/>
  <c r="K275" i="1"/>
  <c r="J275" i="1"/>
  <c r="J395" i="1" s="1"/>
  <c r="I275" i="1"/>
  <c r="D264" i="1"/>
  <c r="K263" i="1"/>
  <c r="I263" i="1"/>
  <c r="M263" i="1" s="1"/>
  <c r="K262" i="1"/>
  <c r="M262" i="1" s="1"/>
  <c r="I262" i="1"/>
  <c r="M261" i="1"/>
  <c r="L261" i="1"/>
  <c r="M260" i="1"/>
  <c r="L260" i="1"/>
  <c r="M259" i="1"/>
  <c r="M258" i="1"/>
  <c r="L258" i="1"/>
  <c r="M257" i="1"/>
  <c r="L257" i="1"/>
  <c r="G257" i="1"/>
  <c r="M256" i="1"/>
  <c r="L256" i="1"/>
  <c r="G256" i="1"/>
  <c r="M255" i="1"/>
  <c r="L255" i="1"/>
  <c r="G255" i="1"/>
  <c r="M254" i="1"/>
  <c r="L254" i="1"/>
  <c r="G254" i="1"/>
  <c r="M253" i="1"/>
  <c r="L253" i="1"/>
  <c r="G253" i="1"/>
  <c r="M252" i="1"/>
  <c r="L252" i="1"/>
  <c r="G252" i="1"/>
  <c r="M251" i="1"/>
  <c r="L251" i="1"/>
  <c r="G251" i="1"/>
  <c r="M250" i="1"/>
  <c r="L250" i="1"/>
  <c r="G250" i="1"/>
  <c r="M249" i="1"/>
  <c r="L249" i="1"/>
  <c r="G249" i="1"/>
  <c r="M248" i="1"/>
  <c r="L248" i="1"/>
  <c r="G248" i="1"/>
  <c r="M247" i="1"/>
  <c r="L247" i="1"/>
  <c r="G247" i="1"/>
  <c r="M246" i="1"/>
  <c r="L246" i="1"/>
  <c r="G246" i="1"/>
  <c r="M245" i="1"/>
  <c r="L245" i="1"/>
  <c r="G245" i="1"/>
  <c r="M244" i="1"/>
  <c r="L244" i="1"/>
  <c r="G244" i="1"/>
  <c r="M243" i="1"/>
  <c r="L243" i="1"/>
  <c r="G243" i="1"/>
  <c r="M242" i="1"/>
  <c r="L242" i="1"/>
  <c r="G242" i="1"/>
  <c r="M241" i="1"/>
  <c r="L241" i="1"/>
  <c r="G241" i="1"/>
  <c r="M240" i="1"/>
  <c r="L240" i="1"/>
  <c r="G240" i="1"/>
  <c r="M239" i="1"/>
  <c r="L239" i="1"/>
  <c r="G239" i="1"/>
  <c r="M238" i="1"/>
  <c r="L238" i="1"/>
  <c r="G238" i="1"/>
  <c r="M237" i="1"/>
  <c r="L237" i="1"/>
  <c r="G237" i="1"/>
  <c r="I236" i="1"/>
  <c r="E236" i="1"/>
  <c r="M236" i="1" s="1"/>
  <c r="I235" i="1"/>
  <c r="M235" i="1" s="1"/>
  <c r="E235" i="1"/>
  <c r="M234" i="1"/>
  <c r="K234" i="1"/>
  <c r="I234" i="1"/>
  <c r="E234" i="1"/>
  <c r="M233" i="1"/>
  <c r="K233" i="1"/>
  <c r="I233" i="1"/>
  <c r="E233" i="1"/>
  <c r="J232" i="1"/>
  <c r="I232" i="1"/>
  <c r="E232" i="1"/>
  <c r="K232" i="1" s="1"/>
  <c r="I231" i="1"/>
  <c r="E231" i="1"/>
  <c r="I230" i="1"/>
  <c r="E230" i="1"/>
  <c r="K230" i="1" s="1"/>
  <c r="M230" i="1" s="1"/>
  <c r="M229" i="1"/>
  <c r="I229" i="1"/>
  <c r="E229" i="1"/>
  <c r="K229" i="1" s="1"/>
  <c r="L228" i="1"/>
  <c r="K228" i="1"/>
  <c r="I228" i="1"/>
  <c r="M228" i="1" s="1"/>
  <c r="L227" i="1"/>
  <c r="K227" i="1"/>
  <c r="I227" i="1"/>
  <c r="M227" i="1" s="1"/>
  <c r="L226" i="1"/>
  <c r="K226" i="1"/>
  <c r="I226" i="1"/>
  <c r="M226" i="1" s="1"/>
  <c r="L225" i="1"/>
  <c r="K225" i="1"/>
  <c r="I225" i="1"/>
  <c r="M225" i="1" s="1"/>
  <c r="L224" i="1"/>
  <c r="K224" i="1"/>
  <c r="I224" i="1"/>
  <c r="M224" i="1" s="1"/>
  <c r="L223" i="1"/>
  <c r="K223" i="1"/>
  <c r="I223" i="1"/>
  <c r="M223" i="1" s="1"/>
  <c r="L222" i="1"/>
  <c r="K222" i="1"/>
  <c r="I222" i="1"/>
  <c r="M222" i="1" s="1"/>
  <c r="L221" i="1"/>
  <c r="K221" i="1"/>
  <c r="I221" i="1"/>
  <c r="M221" i="1" s="1"/>
  <c r="L220" i="1"/>
  <c r="K220" i="1"/>
  <c r="I220" i="1"/>
  <c r="M220" i="1" s="1"/>
  <c r="L219" i="1"/>
  <c r="K219" i="1"/>
  <c r="I219" i="1"/>
  <c r="M219" i="1" s="1"/>
  <c r="L218" i="1"/>
  <c r="K218" i="1"/>
  <c r="I218" i="1"/>
  <c r="M218" i="1" s="1"/>
  <c r="K217" i="1"/>
  <c r="M217" i="1" s="1"/>
  <c r="I217" i="1"/>
  <c r="M216" i="1"/>
  <c r="K216" i="1"/>
  <c r="I216" i="1"/>
  <c r="L215" i="1"/>
  <c r="I215" i="1"/>
  <c r="M215" i="1" s="1"/>
  <c r="K214" i="1"/>
  <c r="I214" i="1"/>
  <c r="M214" i="1" s="1"/>
  <c r="L213" i="1"/>
  <c r="K213" i="1"/>
  <c r="I213" i="1"/>
  <c r="M213" i="1" s="1"/>
  <c r="K212" i="1"/>
  <c r="M212" i="1" s="1"/>
  <c r="I212" i="1"/>
  <c r="M211" i="1"/>
  <c r="I210" i="1"/>
  <c r="M210" i="1" s="1"/>
  <c r="M209" i="1"/>
  <c r="J209" i="1"/>
  <c r="K208" i="1"/>
  <c r="M208" i="1" s="1"/>
  <c r="I208" i="1"/>
  <c r="J207" i="1"/>
  <c r="K207" i="1" s="1"/>
  <c r="M207" i="1" s="1"/>
  <c r="G207" i="1"/>
  <c r="G206" i="1"/>
  <c r="K206" i="1" s="1"/>
  <c r="M206" i="1" s="1"/>
  <c r="K205" i="1"/>
  <c r="M205" i="1" s="1"/>
  <c r="G205" i="1"/>
  <c r="K204" i="1"/>
  <c r="I204" i="1"/>
  <c r="M204" i="1" s="1"/>
  <c r="K203" i="1"/>
  <c r="M203" i="1" s="1"/>
  <c r="G203" i="1"/>
  <c r="G202" i="1"/>
  <c r="K202" i="1" s="1"/>
  <c r="M202" i="1" s="1"/>
  <c r="K201" i="1"/>
  <c r="I201" i="1"/>
  <c r="M201" i="1" s="1"/>
  <c r="K200" i="1"/>
  <c r="I200" i="1"/>
  <c r="M200" i="1" s="1"/>
  <c r="J199" i="1"/>
  <c r="L199" i="1" s="1"/>
  <c r="K198" i="1"/>
  <c r="J198" i="1"/>
  <c r="I198" i="1"/>
  <c r="E198" i="1"/>
  <c r="M198" i="1" s="1"/>
  <c r="J197" i="1"/>
  <c r="K197" i="1" s="1"/>
  <c r="I197" i="1"/>
  <c r="E197" i="1"/>
  <c r="M197" i="1" s="1"/>
  <c r="K196" i="1"/>
  <c r="M196" i="1" s="1"/>
  <c r="G196" i="1"/>
  <c r="J195" i="1"/>
  <c r="K195" i="1" s="1"/>
  <c r="M195" i="1" s="1"/>
  <c r="E195" i="1"/>
  <c r="J194" i="1"/>
  <c r="K194" i="1" s="1"/>
  <c r="M194" i="1" s="1"/>
  <c r="E194" i="1"/>
  <c r="G193" i="1"/>
  <c r="K193" i="1" s="1"/>
  <c r="M193" i="1" s="1"/>
  <c r="K192" i="1"/>
  <c r="M192" i="1" s="1"/>
  <c r="G192" i="1"/>
  <c r="M191" i="1"/>
  <c r="L191" i="1"/>
  <c r="K191" i="1"/>
  <c r="I191" i="1"/>
  <c r="G190" i="1"/>
  <c r="K190" i="1" s="1"/>
  <c r="M190" i="1" s="1"/>
  <c r="K189" i="1"/>
  <c r="I189" i="1"/>
  <c r="M189" i="1" s="1"/>
  <c r="K188" i="1"/>
  <c r="I188" i="1"/>
  <c r="M188" i="1" s="1"/>
  <c r="L187" i="1"/>
  <c r="K187" i="1"/>
  <c r="I187" i="1"/>
  <c r="M187" i="1" s="1"/>
  <c r="K186" i="1"/>
  <c r="M186" i="1" s="1"/>
  <c r="I186" i="1"/>
  <c r="M185" i="1"/>
  <c r="L185" i="1"/>
  <c r="K185" i="1"/>
  <c r="I185" i="1"/>
  <c r="M184" i="1"/>
  <c r="K184" i="1"/>
  <c r="I184" i="1"/>
  <c r="K183" i="1"/>
  <c r="I183" i="1"/>
  <c r="M183" i="1" s="1"/>
  <c r="K182" i="1"/>
  <c r="I182" i="1"/>
  <c r="M182" i="1" s="1"/>
  <c r="L181" i="1"/>
  <c r="K181" i="1"/>
  <c r="I181" i="1"/>
  <c r="M181" i="1" s="1"/>
  <c r="K180" i="1"/>
  <c r="M180" i="1" s="1"/>
  <c r="I180" i="1"/>
  <c r="M179" i="1"/>
  <c r="L179" i="1"/>
  <c r="K179" i="1"/>
  <c r="I179" i="1"/>
  <c r="M178" i="1"/>
  <c r="L178" i="1"/>
  <c r="K178" i="1"/>
  <c r="I178" i="1"/>
  <c r="M177" i="1"/>
  <c r="L177" i="1"/>
  <c r="K177" i="1"/>
  <c r="I177" i="1"/>
  <c r="M176" i="1"/>
  <c r="L176" i="1"/>
  <c r="K176" i="1"/>
  <c r="I176" i="1"/>
  <c r="H175" i="1"/>
  <c r="H264" i="1" s="1"/>
  <c r="E175" i="1"/>
  <c r="M174" i="1"/>
  <c r="I174" i="1"/>
  <c r="G173" i="1"/>
  <c r="K173" i="1" s="1"/>
  <c r="M173" i="1" s="1"/>
  <c r="K172" i="1"/>
  <c r="M172" i="1" s="1"/>
  <c r="G172" i="1"/>
  <c r="K171" i="1"/>
  <c r="I171" i="1"/>
  <c r="M171" i="1" s="1"/>
  <c r="K170" i="1"/>
  <c r="M170" i="1" s="1"/>
  <c r="G170" i="1"/>
  <c r="G169" i="1"/>
  <c r="K169" i="1" s="1"/>
  <c r="M169" i="1" s="1"/>
  <c r="K168" i="1"/>
  <c r="I168" i="1"/>
  <c r="M168" i="1" s="1"/>
  <c r="K167" i="1"/>
  <c r="I167" i="1"/>
  <c r="M167" i="1" s="1"/>
  <c r="K166" i="1"/>
  <c r="M166" i="1" s="1"/>
  <c r="I166" i="1"/>
  <c r="M165" i="1"/>
  <c r="K165" i="1"/>
  <c r="I165" i="1"/>
  <c r="L164" i="1"/>
  <c r="K164" i="1"/>
  <c r="I164" i="1"/>
  <c r="M164" i="1" s="1"/>
  <c r="K163" i="1"/>
  <c r="M163" i="1" s="1"/>
  <c r="L162" i="1"/>
  <c r="K162" i="1"/>
  <c r="I162" i="1"/>
  <c r="M162" i="1" s="1"/>
  <c r="L161" i="1"/>
  <c r="K161" i="1"/>
  <c r="I161" i="1"/>
  <c r="M161" i="1" s="1"/>
  <c r="K160" i="1"/>
  <c r="M160" i="1" s="1"/>
  <c r="I160" i="1"/>
  <c r="M159" i="1"/>
  <c r="L159" i="1"/>
  <c r="K159" i="1"/>
  <c r="I159" i="1"/>
  <c r="M158" i="1"/>
  <c r="L158" i="1"/>
  <c r="K158" i="1"/>
  <c r="I158" i="1"/>
  <c r="M157" i="1"/>
  <c r="K157" i="1"/>
  <c r="I157" i="1"/>
  <c r="L156" i="1"/>
  <c r="L264" i="1" s="1"/>
  <c r="K156" i="1"/>
  <c r="I156" i="1"/>
  <c r="M156" i="1" s="1"/>
  <c r="K155" i="1"/>
  <c r="M155" i="1" s="1"/>
  <c r="G155" i="1"/>
  <c r="K154" i="1"/>
  <c r="I154" i="1"/>
  <c r="M154" i="1" s="1"/>
  <c r="K153" i="1"/>
  <c r="M153" i="1" s="1"/>
  <c r="G153" i="1"/>
  <c r="M152" i="1"/>
  <c r="K152" i="1"/>
  <c r="M151" i="1"/>
  <c r="K151" i="1"/>
  <c r="G150" i="1"/>
  <c r="K150" i="1" s="1"/>
  <c r="M150" i="1" s="1"/>
  <c r="K149" i="1"/>
  <c r="I149" i="1"/>
  <c r="M149" i="1" s="1"/>
  <c r="L148" i="1"/>
  <c r="K148" i="1"/>
  <c r="M148" i="1" s="1"/>
  <c r="I148" i="1"/>
  <c r="M147" i="1"/>
  <c r="J147" i="1"/>
  <c r="M146" i="1"/>
  <c r="K146" i="1"/>
  <c r="I146" i="1"/>
  <c r="K145" i="1"/>
  <c r="J145" i="1"/>
  <c r="I145" i="1"/>
  <c r="M145" i="1" s="1"/>
  <c r="K144" i="1"/>
  <c r="J144" i="1"/>
  <c r="I144" i="1"/>
  <c r="D132" i="1"/>
  <c r="M131" i="1"/>
  <c r="K131" i="1"/>
  <c r="I131" i="1"/>
  <c r="K130" i="1"/>
  <c r="I130" i="1"/>
  <c r="M130" i="1" s="1"/>
  <c r="M129" i="1"/>
  <c r="L129" i="1"/>
  <c r="M128" i="1"/>
  <c r="L128" i="1"/>
  <c r="M127" i="1"/>
  <c r="M126" i="1"/>
  <c r="L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I104" i="1"/>
  <c r="E104" i="1"/>
  <c r="I103" i="1"/>
  <c r="E103" i="1"/>
  <c r="M103" i="1" s="1"/>
  <c r="I102" i="1"/>
  <c r="E102" i="1"/>
  <c r="K102" i="1" s="1"/>
  <c r="I101" i="1"/>
  <c r="M101" i="1" s="1"/>
  <c r="E101" i="1"/>
  <c r="K101" i="1" s="1"/>
  <c r="J100" i="1"/>
  <c r="I100" i="1"/>
  <c r="E100" i="1"/>
  <c r="K99" i="1"/>
  <c r="I99" i="1"/>
  <c r="E99" i="1"/>
  <c r="M99" i="1" s="1"/>
  <c r="K98" i="1"/>
  <c r="I98" i="1"/>
  <c r="E98" i="1"/>
  <c r="M98" i="1" s="1"/>
  <c r="K97" i="1"/>
  <c r="I97" i="1"/>
  <c r="M97" i="1" s="1"/>
  <c r="E97" i="1"/>
  <c r="L96" i="1"/>
  <c r="K96" i="1"/>
  <c r="I96" i="1"/>
  <c r="M96" i="1" s="1"/>
  <c r="L95" i="1"/>
  <c r="K95" i="1"/>
  <c r="I95" i="1"/>
  <c r="M95" i="1" s="1"/>
  <c r="L94" i="1"/>
  <c r="K94" i="1"/>
  <c r="I94" i="1"/>
  <c r="M94" i="1" s="1"/>
  <c r="L93" i="1"/>
  <c r="K93" i="1"/>
  <c r="I93" i="1"/>
  <c r="M93" i="1" s="1"/>
  <c r="L92" i="1"/>
  <c r="K92" i="1"/>
  <c r="I92" i="1"/>
  <c r="M92" i="1" s="1"/>
  <c r="L91" i="1"/>
  <c r="K91" i="1"/>
  <c r="I91" i="1"/>
  <c r="M91" i="1" s="1"/>
  <c r="L90" i="1"/>
  <c r="K90" i="1"/>
  <c r="I90" i="1"/>
  <c r="M90" i="1" s="1"/>
  <c r="L89" i="1"/>
  <c r="K89" i="1"/>
  <c r="I89" i="1"/>
  <c r="M89" i="1" s="1"/>
  <c r="L88" i="1"/>
  <c r="K88" i="1"/>
  <c r="I88" i="1"/>
  <c r="M88" i="1" s="1"/>
  <c r="L87" i="1"/>
  <c r="K87" i="1"/>
  <c r="I87" i="1"/>
  <c r="M87" i="1" s="1"/>
  <c r="L86" i="1"/>
  <c r="K86" i="1"/>
  <c r="I86" i="1"/>
  <c r="M86" i="1" s="1"/>
  <c r="K85" i="1"/>
  <c r="I85" i="1"/>
  <c r="M85" i="1" s="1"/>
  <c r="K84" i="1"/>
  <c r="I84" i="1"/>
  <c r="M84" i="1" s="1"/>
  <c r="M83" i="1"/>
  <c r="L83" i="1"/>
  <c r="I83" i="1"/>
  <c r="M82" i="1"/>
  <c r="K82" i="1"/>
  <c r="I82" i="1"/>
  <c r="L81" i="1"/>
  <c r="K81" i="1"/>
  <c r="I81" i="1"/>
  <c r="M81" i="1" s="1"/>
  <c r="K80" i="1"/>
  <c r="I80" i="1"/>
  <c r="M80" i="1" s="1"/>
  <c r="M79" i="1"/>
  <c r="I78" i="1"/>
  <c r="M78" i="1" s="1"/>
  <c r="M77" i="1"/>
  <c r="J77" i="1"/>
  <c r="K76" i="1"/>
  <c r="J76" i="1"/>
  <c r="I76" i="1"/>
  <c r="M76" i="1" s="1"/>
  <c r="K75" i="1"/>
  <c r="M75" i="1" s="1"/>
  <c r="J75" i="1"/>
  <c r="G75" i="1"/>
  <c r="G74" i="1"/>
  <c r="K74" i="1" s="1"/>
  <c r="G73" i="1"/>
  <c r="K73" i="1" s="1"/>
  <c r="K72" i="1"/>
  <c r="I72" i="1"/>
  <c r="M72" i="1" s="1"/>
  <c r="J71" i="1"/>
  <c r="K71" i="1" s="1"/>
  <c r="M71" i="1" s="1"/>
  <c r="G71" i="1"/>
  <c r="G70" i="1"/>
  <c r="K70" i="1" s="1"/>
  <c r="M70" i="1" s="1"/>
  <c r="K69" i="1"/>
  <c r="M69" i="1" s="1"/>
  <c r="I69" i="1"/>
  <c r="M68" i="1"/>
  <c r="K68" i="1"/>
  <c r="I68" i="1"/>
  <c r="L67" i="1"/>
  <c r="J67" i="1"/>
  <c r="K67" i="1" s="1"/>
  <c r="M67" i="1" s="1"/>
  <c r="K66" i="1"/>
  <c r="J66" i="1"/>
  <c r="I66" i="1"/>
  <c r="E66" i="1"/>
  <c r="M66" i="1" s="1"/>
  <c r="J65" i="1"/>
  <c r="K65" i="1" s="1"/>
  <c r="I65" i="1"/>
  <c r="E65" i="1"/>
  <c r="E132" i="1" s="1"/>
  <c r="K64" i="1"/>
  <c r="M64" i="1" s="1"/>
  <c r="G64" i="1"/>
  <c r="J63" i="1"/>
  <c r="K63" i="1" s="1"/>
  <c r="M63" i="1" s="1"/>
  <c r="E63" i="1"/>
  <c r="J62" i="1"/>
  <c r="K62" i="1" s="1"/>
  <c r="M62" i="1" s="1"/>
  <c r="E62" i="1"/>
  <c r="J61" i="1"/>
  <c r="K61" i="1" s="1"/>
  <c r="M61" i="1" s="1"/>
  <c r="G61" i="1"/>
  <c r="J60" i="1"/>
  <c r="K60" i="1" s="1"/>
  <c r="M60" i="1" s="1"/>
  <c r="G60" i="1"/>
  <c r="M59" i="1"/>
  <c r="L59" i="1"/>
  <c r="K59" i="1"/>
  <c r="I59" i="1"/>
  <c r="G58" i="1"/>
  <c r="K58" i="1" s="1"/>
  <c r="M58" i="1" s="1"/>
  <c r="K57" i="1"/>
  <c r="I57" i="1"/>
  <c r="M57" i="1" s="1"/>
  <c r="K56" i="1"/>
  <c r="I56" i="1"/>
  <c r="M56" i="1" s="1"/>
  <c r="L55" i="1"/>
  <c r="K55" i="1"/>
  <c r="I55" i="1"/>
  <c r="M55" i="1" s="1"/>
  <c r="K54" i="1"/>
  <c r="M54" i="1" s="1"/>
  <c r="I54" i="1"/>
  <c r="M53" i="1"/>
  <c r="L53" i="1"/>
  <c r="K53" i="1"/>
  <c r="I53" i="1"/>
  <c r="M52" i="1"/>
  <c r="K52" i="1"/>
  <c r="I52" i="1"/>
  <c r="K51" i="1"/>
  <c r="I51" i="1"/>
  <c r="M51" i="1" s="1"/>
  <c r="K50" i="1"/>
  <c r="I50" i="1"/>
  <c r="M50" i="1" s="1"/>
  <c r="L49" i="1"/>
  <c r="K49" i="1"/>
  <c r="I49" i="1"/>
  <c r="M49" i="1" s="1"/>
  <c r="K48" i="1"/>
  <c r="M48" i="1" s="1"/>
  <c r="I48" i="1"/>
  <c r="M47" i="1"/>
  <c r="L47" i="1"/>
  <c r="K47" i="1"/>
  <c r="I47" i="1"/>
  <c r="M46" i="1"/>
  <c r="L46" i="1"/>
  <c r="K46" i="1"/>
  <c r="I46" i="1"/>
  <c r="M45" i="1"/>
  <c r="L45" i="1"/>
  <c r="K45" i="1"/>
  <c r="I45" i="1"/>
  <c r="M44" i="1"/>
  <c r="L44" i="1"/>
  <c r="K44" i="1"/>
  <c r="I44" i="1"/>
  <c r="H43" i="1"/>
  <c r="J43" i="1" s="1"/>
  <c r="E43" i="1"/>
  <c r="M42" i="1"/>
  <c r="I42" i="1"/>
  <c r="G41" i="1"/>
  <c r="K41" i="1" s="1"/>
  <c r="M41" i="1" s="1"/>
  <c r="K40" i="1"/>
  <c r="M40" i="1" s="1"/>
  <c r="G40" i="1"/>
  <c r="K39" i="1"/>
  <c r="I39" i="1"/>
  <c r="M39" i="1" s="1"/>
  <c r="K38" i="1"/>
  <c r="M38" i="1" s="1"/>
  <c r="G38" i="1"/>
  <c r="G37" i="1"/>
  <c r="K37" i="1" s="1"/>
  <c r="M37" i="1" s="1"/>
  <c r="K36" i="1"/>
  <c r="I36" i="1"/>
  <c r="M36" i="1" s="1"/>
  <c r="K35" i="1"/>
  <c r="I35" i="1"/>
  <c r="M35" i="1" s="1"/>
  <c r="K34" i="1"/>
  <c r="M34" i="1" s="1"/>
  <c r="I34" i="1"/>
  <c r="M33" i="1"/>
  <c r="K33" i="1"/>
  <c r="I33" i="1"/>
  <c r="L32" i="1"/>
  <c r="K32" i="1"/>
  <c r="I32" i="1"/>
  <c r="M32" i="1" s="1"/>
  <c r="K31" i="1"/>
  <c r="M31" i="1" s="1"/>
  <c r="L30" i="1"/>
  <c r="K30" i="1"/>
  <c r="I30" i="1"/>
  <c r="M30" i="1" s="1"/>
  <c r="L29" i="1"/>
  <c r="K29" i="1"/>
  <c r="I29" i="1"/>
  <c r="M29" i="1" s="1"/>
  <c r="K28" i="1"/>
  <c r="M28" i="1" s="1"/>
  <c r="I28" i="1"/>
  <c r="M27" i="1"/>
  <c r="L27" i="1"/>
  <c r="K27" i="1"/>
  <c r="I27" i="1"/>
  <c r="M26" i="1"/>
  <c r="L26" i="1"/>
  <c r="K26" i="1"/>
  <c r="I26" i="1"/>
  <c r="M25" i="1"/>
  <c r="K25" i="1"/>
  <c r="I25" i="1"/>
  <c r="L24" i="1"/>
  <c r="L132" i="1" s="1"/>
  <c r="K24" i="1"/>
  <c r="I24" i="1"/>
  <c r="M24" i="1" s="1"/>
  <c r="K23" i="1"/>
  <c r="M23" i="1" s="1"/>
  <c r="G23" i="1"/>
  <c r="K22" i="1"/>
  <c r="I22" i="1"/>
  <c r="M22" i="1" s="1"/>
  <c r="K21" i="1"/>
  <c r="M21" i="1" s="1"/>
  <c r="G21" i="1"/>
  <c r="M20" i="1"/>
  <c r="K20" i="1"/>
  <c r="M19" i="1"/>
  <c r="K19" i="1"/>
  <c r="G18" i="1"/>
  <c r="G132" i="1" s="1"/>
  <c r="K17" i="1"/>
  <c r="I17" i="1"/>
  <c r="L16" i="1"/>
  <c r="K16" i="1"/>
  <c r="M16" i="1" s="1"/>
  <c r="I16" i="1"/>
  <c r="M15" i="1"/>
  <c r="J15" i="1"/>
  <c r="M14" i="1"/>
  <c r="K14" i="1"/>
  <c r="I14" i="1"/>
  <c r="K13" i="1"/>
  <c r="J13" i="1"/>
  <c r="I13" i="1"/>
  <c r="M13" i="1" s="1"/>
  <c r="K12" i="1"/>
  <c r="J12" i="1"/>
  <c r="I12" i="1"/>
  <c r="M133" i="2" l="1"/>
  <c r="K395" i="1"/>
  <c r="M306" i="1"/>
  <c r="M275" i="1"/>
  <c r="M395" i="1" s="1"/>
  <c r="E395" i="1"/>
  <c r="M279" i="1"/>
  <c r="M102" i="1"/>
  <c r="M17" i="1"/>
  <c r="K43" i="1"/>
  <c r="J132" i="1"/>
  <c r="H132" i="1"/>
  <c r="M232" i="1"/>
  <c r="E264" i="1"/>
  <c r="M12" i="1"/>
  <c r="I43" i="1"/>
  <c r="M43" i="1" s="1"/>
  <c r="K100" i="1"/>
  <c r="M100" i="1" s="1"/>
  <c r="M144" i="1"/>
  <c r="I175" i="1"/>
  <c r="K199" i="1"/>
  <c r="M199" i="1" s="1"/>
  <c r="G264" i="1"/>
  <c r="J175" i="1"/>
  <c r="K231" i="1"/>
  <c r="M231" i="1" s="1"/>
  <c r="M65" i="1"/>
  <c r="K18" i="1"/>
  <c r="M18" i="1" s="1"/>
  <c r="M132" i="1" l="1"/>
  <c r="I264" i="1"/>
  <c r="K175" i="1"/>
  <c r="K264" i="1" s="1"/>
  <c r="J264" i="1"/>
  <c r="K132" i="1"/>
  <c r="I132" i="1"/>
  <c r="M175" i="1" l="1"/>
  <c r="M264" i="1" s="1"/>
</calcChain>
</file>

<file path=xl/sharedStrings.xml><?xml version="1.0" encoding="utf-8"?>
<sst xmlns="http://schemas.openxmlformats.org/spreadsheetml/2006/main" count="2010" uniqueCount="270">
  <si>
    <t xml:space="preserve">                                        MINISTERIO DE DEFENSA</t>
  </si>
  <si>
    <t>INSTITUTO DE LA SEGURIDAD SOCIAL DE LAS FUERZAS ARMADAS ISSFFAA</t>
  </si>
  <si>
    <t xml:space="preserve">                                      "Todo por la Patria"</t>
  </si>
  <si>
    <t>INVENTARIO DE ALMACEN ABRIL  2023</t>
  </si>
  <si>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</si>
  <si>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</si>
  <si>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</si>
  <si>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</si>
  <si>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</si>
  <si>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</si>
  <si>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</si>
  <si>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</si>
  <si>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</si>
  <si>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</si>
  <si>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</si>
  <si>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</si>
  <si>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</si>
  <si>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</si>
  <si>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</si>
  <si>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2.3.1.1.01</t>
  </si>
  <si>
    <t>ALM-001</t>
  </si>
  <si>
    <t>RANCION ALIMENTICIA</t>
  </si>
  <si>
    <t>RACIONES</t>
  </si>
  <si>
    <t>2.3.3.1.01</t>
  </si>
  <si>
    <t>PB-001</t>
  </si>
  <si>
    <t>RESMA DE PAPEL EN BLANCO 8 1/2X11 10/1</t>
  </si>
  <si>
    <t>RESMA</t>
  </si>
  <si>
    <t>PB-002</t>
  </si>
  <si>
    <t>RESMA DE PAPEL EN BLANCO 8 1/2X13 10/1</t>
  </si>
  <si>
    <t>TA-001</t>
  </si>
  <si>
    <t>TARJETA CONTROL DE ALMACEN IMPRESO</t>
  </si>
  <si>
    <t>UNIDADE</t>
  </si>
  <si>
    <t>2.3.3.2.01</t>
  </si>
  <si>
    <t>FT-002</t>
  </si>
  <si>
    <t>FOLDERS MANILA  8 1/2X11</t>
  </si>
  <si>
    <t>CAJAS</t>
  </si>
  <si>
    <t>PAPEL HIGIENICO DE BAÑO 12/1</t>
  </si>
  <si>
    <t>FARDOS</t>
  </si>
  <si>
    <t>PB-003</t>
  </si>
  <si>
    <t>PAPEL DE BAÑO</t>
  </si>
  <si>
    <t>UNIDADES</t>
  </si>
  <si>
    <t>RES-004</t>
  </si>
  <si>
    <t>RESMA DE HOJAS EJECUTIVA 7.25X10.5 PGS</t>
  </si>
  <si>
    <t>PF-001</t>
  </si>
  <si>
    <t>FOLDERS MANILA  8 1/2X13</t>
  </si>
  <si>
    <t>SER-001</t>
  </si>
  <si>
    <t>SERVILLETAS CUADRADAS</t>
  </si>
  <si>
    <t>PT-001</t>
  </si>
  <si>
    <t>FOLDER TIPO ACORDEON 10X12</t>
  </si>
  <si>
    <t>UNIDAD</t>
  </si>
  <si>
    <t>PT-002</t>
  </si>
  <si>
    <t xml:space="preserve">PAPEL TOALLA </t>
  </si>
  <si>
    <t>PS-003</t>
  </si>
  <si>
    <t>SERVILLETAS 500/1</t>
  </si>
  <si>
    <t>PAQUETE</t>
  </si>
  <si>
    <t>SB-001</t>
  </si>
  <si>
    <t>CLIPS PEQUEÑOS 50/1</t>
  </si>
  <si>
    <t>SP-001</t>
  </si>
  <si>
    <t>SOBRE MANILA NO. 7 DE PAGO 500/1</t>
  </si>
  <si>
    <t>SM-002</t>
  </si>
  <si>
    <t>CAJAS TROQUELADA P/A 25/1</t>
  </si>
  <si>
    <t>2.3.3.3.01</t>
  </si>
  <si>
    <t>LB-001</t>
  </si>
  <si>
    <t>LIBRETA RALLADA  5X8</t>
  </si>
  <si>
    <t>PAQUETES</t>
  </si>
  <si>
    <t>LB-002</t>
  </si>
  <si>
    <t>LIBRETA RALLADA 8 1/2 X11</t>
  </si>
  <si>
    <t>SH-001</t>
  </si>
  <si>
    <t>SOBRES No.7 1/4X5/4 EN HILO CREAMA</t>
  </si>
  <si>
    <t>LB-0001</t>
  </si>
  <si>
    <t>LIBRO RECORD 300 PAGINA</t>
  </si>
  <si>
    <t xml:space="preserve">PAQUETES </t>
  </si>
  <si>
    <t>LIBRO RECORD 500 PAGINA</t>
  </si>
  <si>
    <t>2.3.5.5.01</t>
  </si>
  <si>
    <t>FN-002</t>
  </si>
  <si>
    <t>FUNDAS N. DE BASURA DE 30 GLS 100/1</t>
  </si>
  <si>
    <t>FN-001</t>
  </si>
  <si>
    <t>FUNDAS N. DE BASURA DE 55 GLS 100/1</t>
  </si>
  <si>
    <t>GUA-003</t>
  </si>
  <si>
    <t>GUANTES PARA LIMPIEZA</t>
  </si>
  <si>
    <t>EPAT-004</t>
  </si>
  <si>
    <t>ENVASE PLASTICO NO. 4 CON SU TAPA</t>
  </si>
  <si>
    <t>PALITA DE RECOGEDORA DE BASURA</t>
  </si>
  <si>
    <t>ZAC-001</t>
  </si>
  <si>
    <t>ZAFACON PLASTICO CON TAPA 25 LITROS</t>
  </si>
  <si>
    <t>2.3.7.1.01</t>
  </si>
  <si>
    <t>COMB-0001</t>
  </si>
  <si>
    <t>COMBUSTIBLE TICKETS 500</t>
  </si>
  <si>
    <t>COMB-0002</t>
  </si>
  <si>
    <t>COMBUSTIBLE TICKETS 1000</t>
  </si>
  <si>
    <t>2.3.7.2.99</t>
  </si>
  <si>
    <t>TI-005</t>
  </si>
  <si>
    <t>TINTA EPSON 504 AMARILLA</t>
  </si>
  <si>
    <t>UND</t>
  </si>
  <si>
    <t>TI-008</t>
  </si>
  <si>
    <t>TINTA EPSON 504 AZUL</t>
  </si>
  <si>
    <t>TI-007</t>
  </si>
  <si>
    <t>TINTA EPSON 504 MAGENTA (ROSADA)</t>
  </si>
  <si>
    <t>TI-006</t>
  </si>
  <si>
    <t>TINTA EPSON 504 NEGRA</t>
  </si>
  <si>
    <t>TI-030</t>
  </si>
  <si>
    <t>TINTA EPSON 664 AMARILLA</t>
  </si>
  <si>
    <t>TI-002</t>
  </si>
  <si>
    <t>TINTA EPSON 664 AZUL</t>
  </si>
  <si>
    <t>TI-003</t>
  </si>
  <si>
    <t>TINTA EPSON 664 MAGENTA (ROSADA)</t>
  </si>
  <si>
    <t>TI-004</t>
  </si>
  <si>
    <t>TINTA EPSON 664 NEGRA</t>
  </si>
  <si>
    <t>TO-003</t>
  </si>
  <si>
    <t>TINTA EPSON 544 NEGRA</t>
  </si>
  <si>
    <t>TOH-025</t>
  </si>
  <si>
    <t>TINTA EPSON 544 AZUL</t>
  </si>
  <si>
    <t>TO-006</t>
  </si>
  <si>
    <t>TINTA EPSON 544 MAGENTA</t>
  </si>
  <si>
    <t>TO-002</t>
  </si>
  <si>
    <t>TINTA EPSON 544 AMARILLO</t>
  </si>
  <si>
    <t>GALH003</t>
  </si>
  <si>
    <t>GALONES DE ALCOHOL 6/1</t>
  </si>
  <si>
    <t>2.3.9.1.01</t>
  </si>
  <si>
    <t>AMB.001</t>
  </si>
  <si>
    <t>AMBIENTADORES GLADE 9 ONZA</t>
  </si>
  <si>
    <t>AMB.GLADE AUT. SPRAY REFI 8 OZ</t>
  </si>
  <si>
    <t>GC-007</t>
  </si>
  <si>
    <t>GALONES DE CLORO 6/1</t>
  </si>
  <si>
    <t>GUA-002</t>
  </si>
  <si>
    <t>GUANTES DE GOMA PARA LIMPIEZA</t>
  </si>
  <si>
    <t>PAQETES</t>
  </si>
  <si>
    <t>JAB-002</t>
  </si>
  <si>
    <t>JABON LIQUIDO DE CUABA</t>
  </si>
  <si>
    <t>CC-001</t>
  </si>
  <si>
    <t>CEPILLOS DE PARED</t>
  </si>
  <si>
    <t>CL-001</t>
  </si>
  <si>
    <t>CLORO</t>
  </si>
  <si>
    <t>GALON</t>
  </si>
  <si>
    <t>CL-002</t>
  </si>
  <si>
    <t>DG-001</t>
  </si>
  <si>
    <t xml:space="preserve">CUBETAS PLASTICAS  </t>
  </si>
  <si>
    <t>GD-006</t>
  </si>
  <si>
    <t>DESCALIN</t>
  </si>
  <si>
    <t>GD-008</t>
  </si>
  <si>
    <t>GALONES DE DECALIN 6/1</t>
  </si>
  <si>
    <t>GD-001</t>
  </si>
  <si>
    <t xml:space="preserve">GALONES DE DESIF. CON AROMA 6/1 </t>
  </si>
  <si>
    <t>GJ-003</t>
  </si>
  <si>
    <t>GALONES DE JABON DE CUABA 6/1</t>
  </si>
  <si>
    <t>SHAMP-001</t>
  </si>
  <si>
    <t>SHAMPOO DE VEHICULO</t>
  </si>
  <si>
    <t>ESC-001</t>
  </si>
  <si>
    <t>ESCOBA CON SU PALO</t>
  </si>
  <si>
    <t>SUP-001</t>
  </si>
  <si>
    <t>CLIPS BILLETERO PEQUEÑO</t>
  </si>
  <si>
    <t>AMB-001</t>
  </si>
  <si>
    <t>AMBIENTADORES EN AEROSOL</t>
  </si>
  <si>
    <t>PA-001</t>
  </si>
  <si>
    <t>PIEDRAS AROMATICAS</t>
  </si>
  <si>
    <t>2.3.9.2.01</t>
  </si>
  <si>
    <t>CAJ-001</t>
  </si>
  <si>
    <t>CAJAS TROQUELADA P/A T. M</t>
  </si>
  <si>
    <t>BLA-001</t>
  </si>
  <si>
    <t>BOLIGRAFOS AZUL 12/1</t>
  </si>
  <si>
    <t>CB-004</t>
  </si>
  <si>
    <t>CLIPS BINDER 3/4 19 MM PEQUEÑOS</t>
  </si>
  <si>
    <t>CAJITAS</t>
  </si>
  <si>
    <t>CB-005</t>
  </si>
  <si>
    <t>CLIPS BILLETERO GRANDE</t>
  </si>
  <si>
    <t>CB-003</t>
  </si>
  <si>
    <t xml:space="preserve">CLIPS BINDER2 51MM GRANDES </t>
  </si>
  <si>
    <t>CORRECTOR LIQUIDO TIPO 12/1</t>
  </si>
  <si>
    <t>DVR-002</t>
  </si>
  <si>
    <t>DVD-R EN BLANCO</t>
  </si>
  <si>
    <t>CD-001</t>
  </si>
  <si>
    <t>CLIPS BILLETERO MEDIANO</t>
  </si>
  <si>
    <t>FG-001</t>
  </si>
  <si>
    <t xml:space="preserve">FELPAS UNI-BALL 207 AZUL </t>
  </si>
  <si>
    <t>GB-001</t>
  </si>
  <si>
    <t xml:space="preserve">GOMAS BANDA </t>
  </si>
  <si>
    <t>GE-003</t>
  </si>
  <si>
    <t xml:space="preserve"> GRAPADORA444</t>
  </si>
  <si>
    <t>GE-002</t>
  </si>
  <si>
    <t>GRAPAS ESTANDAR 26/6</t>
  </si>
  <si>
    <t>LC-001</t>
  </si>
  <si>
    <t xml:space="preserve">LAPIZ DE CARBON HB #2 12/1 </t>
  </si>
  <si>
    <t>MA-006</t>
  </si>
  <si>
    <t>MARCADOR DE AGUA PARA PIZ ROJO 12/1</t>
  </si>
  <si>
    <t>M-003</t>
  </si>
  <si>
    <t>MARCADORES AZULES 12/1</t>
  </si>
  <si>
    <t>M-002</t>
  </si>
  <si>
    <t>MARCADORES NEGRO 12/1</t>
  </si>
  <si>
    <t>M-004</t>
  </si>
  <si>
    <t>MARCADORES VERDE 12/1</t>
  </si>
  <si>
    <t>PR-004</t>
  </si>
  <si>
    <t xml:space="preserve">PAPEL R.PARA MAQUINA SUMADORA200/1 </t>
  </si>
  <si>
    <t>POSTI-IT COLORES 3X3</t>
  </si>
  <si>
    <t>R-003</t>
  </si>
  <si>
    <t>RESALTADORES AMARILLO 12/1</t>
  </si>
  <si>
    <t>R-004</t>
  </si>
  <si>
    <t>RESALTADORES VERDE 12/1</t>
  </si>
  <si>
    <t>TAP-001</t>
  </si>
  <si>
    <t>GANCHO ACCOR PARA ARCHIVO</t>
  </si>
  <si>
    <t>POSTI-IT BANDERITA 5/1</t>
  </si>
  <si>
    <t xml:space="preserve">TABLA DE APOYO TIPO CARPETA </t>
  </si>
  <si>
    <t>MARCADOR DE AGUA PARA PIZ. VERDE</t>
  </si>
  <si>
    <t>PC-001</t>
  </si>
  <si>
    <t>PH-001</t>
  </si>
  <si>
    <t xml:space="preserve">PAPEL ROLLOS PARA MAQ. SUMADORA21/4 </t>
  </si>
  <si>
    <t>PT-003</t>
  </si>
  <si>
    <t>PERFORADORA DE DOS HOYOS</t>
  </si>
  <si>
    <t>RESALTADORES AZULES 12/1</t>
  </si>
  <si>
    <t>TON-0001</t>
  </si>
  <si>
    <t>TONER 105 A BLACK</t>
  </si>
  <si>
    <t>TON-0002</t>
  </si>
  <si>
    <t>TONER 49 A BLACK</t>
  </si>
  <si>
    <t>TON-0003</t>
  </si>
  <si>
    <t>TONER 26 A BLACK</t>
  </si>
  <si>
    <t>TON-0004</t>
  </si>
  <si>
    <t>TONER 83 A BLACK</t>
  </si>
  <si>
    <t>TON-0005</t>
  </si>
  <si>
    <t>TONER 12 A BLACK</t>
  </si>
  <si>
    <t>TON-0006</t>
  </si>
  <si>
    <t>TONER 17 A BLACK</t>
  </si>
  <si>
    <t>TON-0007</t>
  </si>
  <si>
    <t>TONER 30 A BLACK</t>
  </si>
  <si>
    <t>TON-0008</t>
  </si>
  <si>
    <t>TONER 32 A REVELADOR DE IMAGEN</t>
  </si>
  <si>
    <t>TON-0009</t>
  </si>
  <si>
    <t>TONER 19 A REVELADOR DE IMAGEN</t>
  </si>
  <si>
    <t>TON-0010</t>
  </si>
  <si>
    <t>TONER 35 A BLACK</t>
  </si>
  <si>
    <t>TON-0011</t>
  </si>
  <si>
    <t>TONER 36 A BLACK</t>
  </si>
  <si>
    <t>TON-0012</t>
  </si>
  <si>
    <t>TONER 58 A BLACK</t>
  </si>
  <si>
    <t>TON-0013</t>
  </si>
  <si>
    <t>TONER 73 A BLACK</t>
  </si>
  <si>
    <t>TON-0014</t>
  </si>
  <si>
    <t>TONER 206 A BLACK</t>
  </si>
  <si>
    <t>TON-0015</t>
  </si>
  <si>
    <t>TONER 206 A MANGENTA</t>
  </si>
  <si>
    <t>TON-0016</t>
  </si>
  <si>
    <t>TONER 206 A BLACK YELLOW</t>
  </si>
  <si>
    <t>TON-0017</t>
  </si>
  <si>
    <t>TONER 206 A BLACK CYAN</t>
  </si>
  <si>
    <t>CART-001</t>
  </si>
  <si>
    <t>CARTUCHO T6641 NEGRO</t>
  </si>
  <si>
    <t>CART-002</t>
  </si>
  <si>
    <t>CARTUCHO T6644 AMARILLO</t>
  </si>
  <si>
    <t>CART-003</t>
  </si>
  <si>
    <t>CARTUCHO T6642 CYAN</t>
  </si>
  <si>
    <t>CART-004</t>
  </si>
  <si>
    <t>CARTUCHO T6643 MAGENTA</t>
  </si>
  <si>
    <t>BT-0001</t>
  </si>
  <si>
    <t>BOTELLAS DE TINTA T544 NEGRO</t>
  </si>
  <si>
    <t>BT-0002</t>
  </si>
  <si>
    <t>BOTELLAS DE TINTA T544 YELLOW</t>
  </si>
  <si>
    <t>BT-0003</t>
  </si>
  <si>
    <t>BOTELLAS DE TINTA T544 MAGENTA</t>
  </si>
  <si>
    <t>BT-0004</t>
  </si>
  <si>
    <t>BOTELLAS DE TINTA T544 AZUL</t>
  </si>
  <si>
    <t>2.3.9.9.01</t>
  </si>
  <si>
    <t>CDH-001</t>
  </si>
  <si>
    <t xml:space="preserve">CINTA ADHESIVA DE EMPAQUE </t>
  </si>
  <si>
    <t>CDH-002</t>
  </si>
  <si>
    <t xml:space="preserve">CINTA ADHESIVA DE TAPE </t>
  </si>
  <si>
    <t xml:space="preserve">  TOTALES  RD$</t>
  </si>
  <si>
    <t>REYES DE LA CRUZ CARMONA</t>
  </si>
  <si>
    <t>ASIMILADA MILITAR, ISSFFAAA</t>
  </si>
  <si>
    <t>INVENTARIO DE ALMACEN MAYO  2023</t>
  </si>
  <si>
    <t>GALONES DE JABON LIQUIDO 6/1</t>
  </si>
  <si>
    <t>AMBIENTADORES EN AEROSOL8OZ.</t>
  </si>
  <si>
    <t>INVENTARIO DE ALMACEN ABRIL-JUNIO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</si>
</sst>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/>
    <xf numFmtId="164" fontId="2" fillId="0" borderId="0" xfId="2" applyFont="1" applyFill="1"/>
    <xf numFmtId="164" fontId="2" fillId="0" borderId="0" xfId="2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2" applyFont="1" applyFill="1" applyAlignment="1">
      <alignment horizontal="right"/>
    </xf>
    <xf numFmtId="0" fontId="6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2" applyFont="1" applyFill="1" applyAlignment="1">
      <alignment vertical="center"/>
    </xf>
    <xf numFmtId="43" fontId="4" fillId="0" borderId="0" xfId="1" applyFont="1" applyFill="1" applyAlignment="1">
      <alignment vertical="center"/>
    </xf>
    <xf numFmtId="164" fontId="4" fillId="0" borderId="0" xfId="2" applyFont="1" applyFill="1" applyAlignment="1">
      <alignment horizontal="right" vertical="center"/>
    </xf>
    <xf numFmtId="164" fontId="6" fillId="0" borderId="0" xfId="2" applyFont="1" applyFill="1" applyAlignment="1">
      <alignment horizontal="right" vertic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7" xfId="2" applyFont="1" applyFill="1" applyBorder="1" applyAlignment="1">
      <alignment horizontal="center" vertical="center"/>
    </xf>
    <xf numFmtId="164" fontId="5" fillId="2" borderId="8" xfId="2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164" fontId="5" fillId="2" borderId="9" xfId="2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4" fontId="10" fillId="2" borderId="10" xfId="0" applyNumberFormat="1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4" fontId="10" fillId="2" borderId="10" xfId="2" applyNumberFormat="1" applyFont="1" applyFill="1" applyBorder="1" applyAlignment="1">
      <alignment vertical="center"/>
    </xf>
    <xf numFmtId="4" fontId="10" fillId="2" borderId="10" xfId="2" applyNumberFormat="1" applyFont="1" applyFill="1" applyBorder="1" applyAlignment="1">
      <alignment horizontal="right" vertical="center"/>
    </xf>
    <xf numFmtId="4" fontId="11" fillId="2" borderId="10" xfId="2" applyNumberFormat="1" applyFont="1" applyFill="1" applyBorder="1" applyAlignment="1">
      <alignment vertical="center"/>
    </xf>
    <xf numFmtId="14" fontId="11" fillId="2" borderId="10" xfId="0" applyNumberFormat="1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" fontId="11" fillId="2" borderId="10" xfId="2" applyNumberFormat="1" applyFont="1" applyFill="1" applyBorder="1" applyAlignment="1">
      <alignment horizontal="right" vertical="center"/>
    </xf>
    <xf numFmtId="4" fontId="7" fillId="2" borderId="10" xfId="2" applyNumberFormat="1" applyFont="1" applyFill="1" applyBorder="1" applyAlignment="1">
      <alignment vertical="center"/>
    </xf>
    <xf numFmtId="4" fontId="12" fillId="2" borderId="10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/>
    </xf>
    <xf numFmtId="4" fontId="7" fillId="2" borderId="0" xfId="2" applyNumberFormat="1" applyFont="1" applyFill="1" applyBorder="1" applyAlignment="1">
      <alignment vertical="center"/>
    </xf>
    <xf numFmtId="4" fontId="12" fillId="2" borderId="0" xfId="2" applyNumberFormat="1" applyFont="1" applyFill="1" applyBorder="1" applyAlignment="1">
      <alignment vertical="center"/>
    </xf>
    <xf numFmtId="14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164" fontId="13" fillId="0" borderId="0" xfId="2" applyFont="1" applyFill="1" applyBorder="1" applyAlignment="1">
      <alignment horizontal="right"/>
    </xf>
    <xf numFmtId="0" fontId="14" fillId="0" borderId="0" xfId="0" applyFont="1" applyFill="1" applyAlignment="1">
      <alignment horizontal="left"/>
    </xf>
    <xf numFmtId="164" fontId="13" fillId="0" borderId="0" xfId="2" applyFont="1" applyFill="1" applyBorder="1" applyAlignment="1">
      <alignment horizontal="left"/>
    </xf>
    <xf numFmtId="164" fontId="10" fillId="0" borderId="0" xfId="2" applyFont="1" applyFill="1" applyBorder="1" applyAlignment="1">
      <alignment horizontal="right"/>
    </xf>
    <xf numFmtId="165" fontId="10" fillId="2" borderId="10" xfId="2" applyNumberFormat="1" applyFont="1" applyFill="1" applyBorder="1" applyAlignment="1">
      <alignment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6" borderId="1" xfId="2" applyFont="1" applyFill="1" applyBorder="1" applyAlignment="1">
      <alignment horizontal="center"/>
    </xf>
    <xf numFmtId="164" fontId="7" fillId="6" borderId="2" xfId="2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238125</xdr:colOff>
      <xdr:row>0</xdr:row>
      <xdr:rowOff>85725</xdr:rowOff>
    </xdr:from>
    <xdr:ext cx="1047750" cy="685800"/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85725"/>
          <a:ext cx="1047750" cy="685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638175</xdr:colOff>
      <xdr:row>0</xdr:row>
      <xdr:rowOff>114300</xdr:rowOff>
    </xdr:from>
    <xdr:ext cx="1047750" cy="685800"/>
    <xdr:pic>
      <xdr:nvPicPr>
        <xdr:cNvPr id="3" name="Imagen 2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14300"/>
          <a:ext cx="1047750" cy="685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9"/>
  <sheetViews>
    <sheetView topLeftCell="A260" workbookViewId="0">
      <selection activeCell="A271" sqref="A271:M400"/>
    </sheetView>
  </sheetViews>
  <sheetFormatPr baseColWidth="10" defaultRowHeight="15" x14ac:dyDescent="0.25"/>
  <cols>
    <col min="1" max="1" width="8.140625" bestFit="1" customWidth="1"/>
    <col min="2" max="2" width="10.5703125" customWidth="1"/>
    <col min="3" max="3" width="33.85546875" bestFit="1" customWidth="1"/>
    <col min="4" max="4" width="10.42578125" bestFit="1" customWidth="1"/>
    <col min="5" max="5" width="12.7109375" bestFit="1" customWidth="1"/>
    <col min="7" max="7" width="12.7109375" bestFit="1" customWidth="1"/>
    <col min="9" max="9" width="15.85546875" bestFit="1" customWidth="1"/>
    <col min="11" max="11" width="15.85546875" bestFit="1" customWidth="1"/>
    <col min="13" max="13" width="14.5703125" bestFit="1" customWidth="1"/>
  </cols>
  <sheetData>
    <row r="1" spans="1:13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25">
      <c r="A2" s="1"/>
      <c r="B2" s="1"/>
      <c r="C2" s="1"/>
      <c r="D2" s="1"/>
      <c r="E2" s="2"/>
      <c r="F2" s="1"/>
      <c r="G2" s="1"/>
      <c r="H2" s="1"/>
      <c r="I2" s="3"/>
      <c r="J2" s="4"/>
      <c r="K2" s="1"/>
      <c r="L2" s="2"/>
      <c r="M2" s="3"/>
    </row>
    <row r="3" spans="1:13" x14ac:dyDescent="0.25">
      <c r="A3" s="1"/>
      <c r="B3" s="1"/>
      <c r="C3" s="1"/>
      <c r="D3" s="1"/>
      <c r="E3" s="2"/>
      <c r="F3" s="1"/>
      <c r="G3" s="1"/>
      <c r="H3" s="1"/>
      <c r="I3" s="3"/>
      <c r="J3" s="4"/>
      <c r="K3" s="1"/>
      <c r="L3" s="2"/>
      <c r="M3" s="3"/>
    </row>
    <row r="4" spans="1:13" x14ac:dyDescent="0.25">
      <c r="A4" s="1"/>
      <c r="B4" s="1"/>
      <c r="C4" s="1"/>
      <c r="D4" s="1"/>
      <c r="E4" s="2"/>
      <c r="F4" s="1"/>
      <c r="G4" s="1"/>
      <c r="H4" s="1"/>
      <c r="I4" s="3"/>
      <c r="J4" s="4"/>
      <c r="K4" s="1"/>
      <c r="L4" s="2"/>
      <c r="M4" s="3"/>
    </row>
    <row r="5" spans="1:13" x14ac:dyDescent="0.25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x14ac:dyDescent="0.25">
      <c r="A6" s="63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3" x14ac:dyDescent="0.25">
      <c r="A7" s="63" t="s">
        <v>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15.75" x14ac:dyDescent="0.25">
      <c r="A8" s="55" t="s">
        <v>3</v>
      </c>
      <c r="B8" s="55"/>
      <c r="C8" s="55"/>
      <c r="D8" s="1"/>
      <c r="E8" s="2"/>
      <c r="F8" s="5"/>
      <c r="G8" s="5"/>
      <c r="H8" s="5"/>
      <c r="I8" s="6"/>
      <c r="J8" s="7"/>
      <c r="K8" s="8"/>
      <c r="L8" s="5"/>
      <c r="M8" s="9"/>
    </row>
    <row r="9" spans="1:13" ht="15.75" thickBot="1" x14ac:dyDescent="0.3">
      <c r="A9" s="10"/>
      <c r="B9" s="11"/>
      <c r="C9" s="11"/>
      <c r="D9" s="11"/>
      <c r="E9" s="12"/>
      <c r="F9" s="11"/>
      <c r="G9" s="11"/>
      <c r="H9" s="13"/>
      <c r="I9" s="14"/>
      <c r="J9" s="15"/>
      <c r="K9" s="14"/>
      <c r="L9" s="14"/>
      <c r="M9" s="14"/>
    </row>
    <row r="10" spans="1:13" ht="16.5" thickBot="1" x14ac:dyDescent="0.3">
      <c r="A10" s="16"/>
      <c r="B10" s="17"/>
      <c r="C10" s="18"/>
      <c r="D10" s="56" t="s">
        <v>4</v>
      </c>
      <c r="E10" s="57"/>
      <c r="F10" s="19"/>
      <c r="G10" s="19"/>
      <c r="H10" s="58" t="s">
        <v>5</v>
      </c>
      <c r="I10" s="59"/>
      <c r="J10" s="60" t="s">
        <v>6</v>
      </c>
      <c r="K10" s="61"/>
      <c r="L10" s="53" t="s">
        <v>7</v>
      </c>
      <c r="M10" s="54"/>
    </row>
    <row r="11" spans="1:13" ht="60" x14ac:dyDescent="0.25">
      <c r="A11" s="20" t="s">
        <v>8</v>
      </c>
      <c r="B11" s="20" t="s">
        <v>9</v>
      </c>
      <c r="C11" s="21" t="s">
        <v>10</v>
      </c>
      <c r="D11" s="22" t="s">
        <v>11</v>
      </c>
      <c r="E11" s="23" t="s">
        <v>12</v>
      </c>
      <c r="F11" s="20" t="s">
        <v>13</v>
      </c>
      <c r="G11" s="20" t="s">
        <v>14</v>
      </c>
      <c r="H11" s="24" t="s">
        <v>15</v>
      </c>
      <c r="I11" s="25" t="s">
        <v>16</v>
      </c>
      <c r="J11" s="26" t="s">
        <v>11</v>
      </c>
      <c r="K11" s="24" t="s">
        <v>16</v>
      </c>
      <c r="L11" s="25" t="s">
        <v>17</v>
      </c>
      <c r="M11" s="25" t="s">
        <v>18</v>
      </c>
    </row>
    <row r="12" spans="1:13" x14ac:dyDescent="0.25">
      <c r="A12" s="27" t="s">
        <v>19</v>
      </c>
      <c r="B12" s="28" t="s">
        <v>20</v>
      </c>
      <c r="C12" s="28" t="s">
        <v>21</v>
      </c>
      <c r="D12" s="29">
        <v>0</v>
      </c>
      <c r="E12" s="29">
        <v>318418.36</v>
      </c>
      <c r="F12" s="30" t="s">
        <v>22</v>
      </c>
      <c r="G12" s="29">
        <v>90</v>
      </c>
      <c r="H12" s="29">
        <v>8432</v>
      </c>
      <c r="I12" s="29">
        <f>+G12*H12</f>
        <v>758880</v>
      </c>
      <c r="J12" s="31">
        <f>+D12+H12</f>
        <v>8432</v>
      </c>
      <c r="K12" s="29">
        <f>+G12*J12</f>
        <v>758880</v>
      </c>
      <c r="L12" s="29">
        <v>0</v>
      </c>
      <c r="M12" s="29">
        <f>+E12+I12-K12</f>
        <v>318418.35999999987</v>
      </c>
    </row>
    <row r="13" spans="1:13" x14ac:dyDescent="0.25">
      <c r="A13" s="27" t="s">
        <v>23</v>
      </c>
      <c r="B13" s="28" t="s">
        <v>24</v>
      </c>
      <c r="C13" s="28" t="s">
        <v>25</v>
      </c>
      <c r="D13" s="29">
        <v>0</v>
      </c>
      <c r="E13" s="29">
        <v>84075</v>
      </c>
      <c r="F13" s="30" t="s">
        <v>26</v>
      </c>
      <c r="G13" s="29">
        <v>336.29999999999995</v>
      </c>
      <c r="H13" s="29">
        <v>250</v>
      </c>
      <c r="I13" s="29">
        <f>+G13*H13</f>
        <v>84074.999999999985</v>
      </c>
      <c r="J13" s="31">
        <f>+D13+250</f>
        <v>250</v>
      </c>
      <c r="K13" s="29">
        <f t="shared" ref="K13:K14" si="0">+J13*G13</f>
        <v>84074.999999999985</v>
      </c>
      <c r="L13" s="29">
        <v>0</v>
      </c>
      <c r="M13" s="29">
        <f t="shared" ref="M13:M15" si="1">+E13+I13-K13</f>
        <v>84075.000000000015</v>
      </c>
    </row>
    <row r="14" spans="1:13" x14ac:dyDescent="0.25">
      <c r="A14" s="27" t="s">
        <v>23</v>
      </c>
      <c r="B14" s="28" t="s">
        <v>27</v>
      </c>
      <c r="C14" s="28" t="s">
        <v>28</v>
      </c>
      <c r="D14" s="29">
        <v>0</v>
      </c>
      <c r="E14" s="29">
        <v>54280</v>
      </c>
      <c r="F14" s="30" t="s">
        <v>26</v>
      </c>
      <c r="G14" s="29">
        <v>542.79999999999995</v>
      </c>
      <c r="H14" s="29">
        <v>0</v>
      </c>
      <c r="I14" s="29">
        <f>+G14*H14</f>
        <v>0</v>
      </c>
      <c r="J14" s="31">
        <v>100</v>
      </c>
      <c r="K14" s="29">
        <f t="shared" si="0"/>
        <v>54279.999999999993</v>
      </c>
      <c r="L14" s="29">
        <v>0</v>
      </c>
      <c r="M14" s="29">
        <f t="shared" si="1"/>
        <v>0</v>
      </c>
    </row>
    <row r="15" spans="1:13" x14ac:dyDescent="0.25">
      <c r="A15" s="27" t="s">
        <v>23</v>
      </c>
      <c r="B15" s="28" t="s">
        <v>29</v>
      </c>
      <c r="C15" s="28" t="s">
        <v>30</v>
      </c>
      <c r="D15" s="29">
        <v>0</v>
      </c>
      <c r="E15" s="29">
        <v>0</v>
      </c>
      <c r="F15" s="30" t="s">
        <v>31</v>
      </c>
      <c r="G15" s="29">
        <v>10</v>
      </c>
      <c r="H15" s="29">
        <v>10000</v>
      </c>
      <c r="I15" s="29">
        <v>100000</v>
      </c>
      <c r="J15" s="31">
        <f>+D15</f>
        <v>0</v>
      </c>
      <c r="K15" s="29">
        <v>100000</v>
      </c>
      <c r="L15" s="29">
        <v>0</v>
      </c>
      <c r="M15" s="29">
        <f t="shared" si="1"/>
        <v>0</v>
      </c>
    </row>
    <row r="16" spans="1:13" x14ac:dyDescent="0.25">
      <c r="A16" s="32" t="s">
        <v>32</v>
      </c>
      <c r="B16" s="33" t="s">
        <v>33</v>
      </c>
      <c r="C16" s="33" t="s">
        <v>34</v>
      </c>
      <c r="D16" s="31">
        <v>0</v>
      </c>
      <c r="E16" s="31">
        <v>0</v>
      </c>
      <c r="F16" s="34" t="s">
        <v>35</v>
      </c>
      <c r="G16" s="31">
        <v>385</v>
      </c>
      <c r="H16" s="31">
        <v>50</v>
      </c>
      <c r="I16" s="31">
        <f t="shared" ref="I16:I17" si="2">+G16*H16</f>
        <v>19250</v>
      </c>
      <c r="J16" s="31">
        <v>13</v>
      </c>
      <c r="K16" s="31">
        <f>+J16*G16</f>
        <v>5005</v>
      </c>
      <c r="L16" s="31">
        <f>+H16-J16</f>
        <v>37</v>
      </c>
      <c r="M16" s="31">
        <f>+E16+I16-K16</f>
        <v>14245</v>
      </c>
    </row>
    <row r="17" spans="1:13" x14ac:dyDescent="0.25">
      <c r="A17" s="27" t="s">
        <v>32</v>
      </c>
      <c r="B17" s="28" t="s">
        <v>27</v>
      </c>
      <c r="C17" s="28" t="s">
        <v>36</v>
      </c>
      <c r="D17" s="29">
        <v>0</v>
      </c>
      <c r="E17" s="29">
        <v>0</v>
      </c>
      <c r="F17" s="30" t="s">
        <v>37</v>
      </c>
      <c r="G17" s="29">
        <v>1528.1</v>
      </c>
      <c r="H17" s="29">
        <v>0</v>
      </c>
      <c r="I17" s="29">
        <f t="shared" si="2"/>
        <v>0</v>
      </c>
      <c r="J17" s="31">
        <v>50</v>
      </c>
      <c r="K17" s="29">
        <f>+J17*G17</f>
        <v>76405</v>
      </c>
      <c r="L17" s="29">
        <v>0</v>
      </c>
      <c r="M17" s="29">
        <f t="shared" ref="M17:M30" si="3">+E17+I17-K17</f>
        <v>-76405</v>
      </c>
    </row>
    <row r="18" spans="1:13" x14ac:dyDescent="0.25">
      <c r="A18" s="27" t="s">
        <v>32</v>
      </c>
      <c r="B18" s="28" t="s">
        <v>38</v>
      </c>
      <c r="C18" s="28" t="s">
        <v>39</v>
      </c>
      <c r="D18" s="29">
        <v>2748</v>
      </c>
      <c r="E18" s="29">
        <v>0</v>
      </c>
      <c r="F18" s="30" t="s">
        <v>40</v>
      </c>
      <c r="G18" s="29">
        <f>+I18/H18</f>
        <v>742.96296296296293</v>
      </c>
      <c r="H18" s="29">
        <v>648</v>
      </c>
      <c r="I18" s="29">
        <v>481440</v>
      </c>
      <c r="J18" s="31">
        <v>5028</v>
      </c>
      <c r="K18" s="29">
        <f>+J18*G18</f>
        <v>3735617.7777777775</v>
      </c>
      <c r="L18" s="29">
        <v>203</v>
      </c>
      <c r="M18" s="29">
        <f t="shared" si="3"/>
        <v>-3254177.7777777775</v>
      </c>
    </row>
    <row r="19" spans="1:13" x14ac:dyDescent="0.25">
      <c r="A19" s="27" t="s">
        <v>32</v>
      </c>
      <c r="B19" s="28" t="s">
        <v>41</v>
      </c>
      <c r="C19" s="28" t="s">
        <v>42</v>
      </c>
      <c r="D19" s="29">
        <v>0</v>
      </c>
      <c r="E19" s="29">
        <v>0</v>
      </c>
      <c r="F19" s="30" t="s">
        <v>40</v>
      </c>
      <c r="G19" s="29">
        <v>9500</v>
      </c>
      <c r="H19" s="29">
        <v>2</v>
      </c>
      <c r="I19" s="29">
        <v>22420</v>
      </c>
      <c r="J19" s="31">
        <v>1</v>
      </c>
      <c r="K19" s="29">
        <f>+J19*G19</f>
        <v>9500</v>
      </c>
      <c r="L19" s="29">
        <v>1</v>
      </c>
      <c r="M19" s="29">
        <f t="shared" si="3"/>
        <v>12920</v>
      </c>
    </row>
    <row r="20" spans="1:13" x14ac:dyDescent="0.25">
      <c r="A20" s="32" t="s">
        <v>32</v>
      </c>
      <c r="B20" s="33" t="s">
        <v>43</v>
      </c>
      <c r="C20" s="33" t="s">
        <v>44</v>
      </c>
      <c r="D20" s="31">
        <v>0</v>
      </c>
      <c r="E20" s="31">
        <v>0</v>
      </c>
      <c r="F20" s="34" t="s">
        <v>35</v>
      </c>
      <c r="G20" s="31">
        <v>522.5</v>
      </c>
      <c r="H20" s="31">
        <v>30</v>
      </c>
      <c r="I20" s="31">
        <v>18496.5</v>
      </c>
      <c r="J20" s="31">
        <v>0</v>
      </c>
      <c r="K20" s="31">
        <f t="shared" ref="K20:K21" si="4">+J20*G20</f>
        <v>0</v>
      </c>
      <c r="L20" s="31">
        <v>0</v>
      </c>
      <c r="M20" s="31">
        <f t="shared" si="3"/>
        <v>18496.5</v>
      </c>
    </row>
    <row r="21" spans="1:13" x14ac:dyDescent="0.25">
      <c r="A21" s="27" t="s">
        <v>32</v>
      </c>
      <c r="B21" s="28" t="s">
        <v>45</v>
      </c>
      <c r="C21" s="28" t="s">
        <v>46</v>
      </c>
      <c r="D21" s="29">
        <v>0</v>
      </c>
      <c r="E21" s="29">
        <v>0</v>
      </c>
      <c r="F21" s="30" t="s">
        <v>40</v>
      </c>
      <c r="G21" s="29">
        <f t="shared" ref="G21" si="5">+I21/H21</f>
        <v>112.1</v>
      </c>
      <c r="H21" s="29">
        <v>400</v>
      </c>
      <c r="I21" s="29">
        <v>44840</v>
      </c>
      <c r="J21" s="31">
        <v>400</v>
      </c>
      <c r="K21" s="29">
        <f t="shared" si="4"/>
        <v>44840</v>
      </c>
      <c r="L21" s="29">
        <v>0</v>
      </c>
      <c r="M21" s="29">
        <f t="shared" si="3"/>
        <v>0</v>
      </c>
    </row>
    <row r="22" spans="1:13" x14ac:dyDescent="0.25">
      <c r="A22" s="32" t="s">
        <v>32</v>
      </c>
      <c r="B22" s="33" t="s">
        <v>47</v>
      </c>
      <c r="C22" s="33" t="s">
        <v>48</v>
      </c>
      <c r="D22" s="31">
        <v>0</v>
      </c>
      <c r="E22" s="31">
        <v>0</v>
      </c>
      <c r="F22" s="34" t="s">
        <v>49</v>
      </c>
      <c r="G22" s="31">
        <v>330</v>
      </c>
      <c r="H22" s="31">
        <v>50</v>
      </c>
      <c r="I22" s="31">
        <f t="shared" ref="I22" si="6">+G22*H22</f>
        <v>16500</v>
      </c>
      <c r="J22" s="31">
        <v>0</v>
      </c>
      <c r="K22" s="31">
        <f>+J22*G22</f>
        <v>0</v>
      </c>
      <c r="L22" s="31">
        <v>50</v>
      </c>
      <c r="M22" s="31">
        <f t="shared" si="3"/>
        <v>16500</v>
      </c>
    </row>
    <row r="23" spans="1:13" x14ac:dyDescent="0.25">
      <c r="A23" s="27" t="s">
        <v>32</v>
      </c>
      <c r="B23" s="28" t="s">
        <v>50</v>
      </c>
      <c r="C23" s="28" t="s">
        <v>51</v>
      </c>
      <c r="D23" s="29">
        <v>1290</v>
      </c>
      <c r="E23" s="29">
        <v>0</v>
      </c>
      <c r="F23" s="30" t="s">
        <v>40</v>
      </c>
      <c r="G23" s="29">
        <f>+I23/H23</f>
        <v>132.42222222222222</v>
      </c>
      <c r="H23" s="29">
        <v>2700</v>
      </c>
      <c r="I23" s="29">
        <v>357540</v>
      </c>
      <c r="J23" s="31">
        <v>390</v>
      </c>
      <c r="K23" s="29">
        <f>+J23*G23</f>
        <v>51644.666666666664</v>
      </c>
      <c r="L23" s="29">
        <v>1200</v>
      </c>
      <c r="M23" s="29">
        <f t="shared" si="3"/>
        <v>305895.33333333331</v>
      </c>
    </row>
    <row r="24" spans="1:13" x14ac:dyDescent="0.25">
      <c r="A24" s="27" t="s">
        <v>32</v>
      </c>
      <c r="B24" s="28" t="s">
        <v>52</v>
      </c>
      <c r="C24" s="28" t="s">
        <v>53</v>
      </c>
      <c r="D24" s="29">
        <v>0</v>
      </c>
      <c r="E24" s="29">
        <v>0</v>
      </c>
      <c r="F24" s="30" t="s">
        <v>54</v>
      </c>
      <c r="G24" s="29">
        <v>115.64</v>
      </c>
      <c r="H24" s="29">
        <v>160</v>
      </c>
      <c r="I24" s="29">
        <f t="shared" ref="I24:I30" si="7">+G24*H24</f>
        <v>18502.400000000001</v>
      </c>
      <c r="J24" s="31">
        <v>160</v>
      </c>
      <c r="K24" s="29">
        <f t="shared" ref="K24:K41" si="8">+J24*G24</f>
        <v>18502.400000000001</v>
      </c>
      <c r="L24" s="29">
        <f>+H24-J24</f>
        <v>0</v>
      </c>
      <c r="M24" s="29">
        <f t="shared" si="3"/>
        <v>0</v>
      </c>
    </row>
    <row r="25" spans="1:13" x14ac:dyDescent="0.25">
      <c r="A25" s="27" t="s">
        <v>32</v>
      </c>
      <c r="B25" s="28" t="s">
        <v>55</v>
      </c>
      <c r="C25" s="28" t="s">
        <v>56</v>
      </c>
      <c r="D25" s="29">
        <v>17</v>
      </c>
      <c r="E25" s="29">
        <v>0</v>
      </c>
      <c r="F25" s="30" t="s">
        <v>35</v>
      </c>
      <c r="G25" s="29">
        <v>17.52</v>
      </c>
      <c r="H25" s="29">
        <v>50</v>
      </c>
      <c r="I25" s="29">
        <f t="shared" si="7"/>
        <v>876</v>
      </c>
      <c r="J25" s="31">
        <v>0</v>
      </c>
      <c r="K25" s="29">
        <f t="shared" si="8"/>
        <v>0</v>
      </c>
      <c r="L25" s="29">
        <v>0</v>
      </c>
      <c r="M25" s="29">
        <f t="shared" si="3"/>
        <v>876</v>
      </c>
    </row>
    <row r="26" spans="1:13" x14ac:dyDescent="0.25">
      <c r="A26" s="27" t="s">
        <v>32</v>
      </c>
      <c r="B26" s="28" t="s">
        <v>57</v>
      </c>
      <c r="C26" s="28" t="s">
        <v>58</v>
      </c>
      <c r="D26" s="29">
        <v>0</v>
      </c>
      <c r="E26" s="29">
        <v>0</v>
      </c>
      <c r="F26" s="30" t="s">
        <v>35</v>
      </c>
      <c r="G26" s="29">
        <v>873.19999999999993</v>
      </c>
      <c r="H26" s="29">
        <v>10</v>
      </c>
      <c r="I26" s="29">
        <f t="shared" si="7"/>
        <v>8732</v>
      </c>
      <c r="J26" s="31">
        <v>10</v>
      </c>
      <c r="K26" s="29">
        <f t="shared" si="8"/>
        <v>8732</v>
      </c>
      <c r="L26" s="29">
        <f>+H26-J26</f>
        <v>0</v>
      </c>
      <c r="M26" s="29">
        <f t="shared" si="3"/>
        <v>0</v>
      </c>
    </row>
    <row r="27" spans="1:13" x14ac:dyDescent="0.25">
      <c r="A27" s="27" t="s">
        <v>32</v>
      </c>
      <c r="B27" s="28" t="s">
        <v>59</v>
      </c>
      <c r="C27" s="28" t="s">
        <v>60</v>
      </c>
      <c r="D27" s="29">
        <v>0</v>
      </c>
      <c r="E27" s="29">
        <v>0</v>
      </c>
      <c r="F27" s="30" t="s">
        <v>35</v>
      </c>
      <c r="G27" s="29">
        <v>348.09999999999997</v>
      </c>
      <c r="H27" s="29">
        <v>520</v>
      </c>
      <c r="I27" s="29">
        <f t="shared" si="7"/>
        <v>181011.99999999997</v>
      </c>
      <c r="J27" s="31">
        <v>520</v>
      </c>
      <c r="K27" s="29">
        <f t="shared" si="8"/>
        <v>181011.99999999997</v>
      </c>
      <c r="L27" s="29">
        <f>+H27-J27</f>
        <v>0</v>
      </c>
      <c r="M27" s="29">
        <f t="shared" si="3"/>
        <v>0</v>
      </c>
    </row>
    <row r="28" spans="1:13" x14ac:dyDescent="0.25">
      <c r="A28" s="27" t="s">
        <v>61</v>
      </c>
      <c r="B28" s="28" t="s">
        <v>62</v>
      </c>
      <c r="C28" s="28" t="s">
        <v>63</v>
      </c>
      <c r="D28" s="29">
        <v>0</v>
      </c>
      <c r="E28" s="29">
        <v>0</v>
      </c>
      <c r="F28" s="30" t="s">
        <v>64</v>
      </c>
      <c r="G28" s="29">
        <v>24.779999999999998</v>
      </c>
      <c r="H28" s="29">
        <v>300</v>
      </c>
      <c r="I28" s="29">
        <f t="shared" si="7"/>
        <v>7433.9999999999991</v>
      </c>
      <c r="J28" s="31">
        <v>35</v>
      </c>
      <c r="K28" s="29">
        <f t="shared" si="8"/>
        <v>867.3</v>
      </c>
      <c r="L28" s="29">
        <v>0</v>
      </c>
      <c r="M28" s="29">
        <f t="shared" si="3"/>
        <v>6566.6999999999989</v>
      </c>
    </row>
    <row r="29" spans="1:13" x14ac:dyDescent="0.25">
      <c r="A29" s="27" t="s">
        <v>61</v>
      </c>
      <c r="B29" s="28" t="s">
        <v>65</v>
      </c>
      <c r="C29" s="28" t="s">
        <v>66</v>
      </c>
      <c r="D29" s="29">
        <v>0</v>
      </c>
      <c r="E29" s="29">
        <v>0</v>
      </c>
      <c r="F29" s="30" t="s">
        <v>64</v>
      </c>
      <c r="G29" s="29">
        <v>51.919999999999995</v>
      </c>
      <c r="H29" s="29">
        <v>300</v>
      </c>
      <c r="I29" s="29">
        <f t="shared" si="7"/>
        <v>15575.999999999998</v>
      </c>
      <c r="J29" s="31">
        <v>108</v>
      </c>
      <c r="K29" s="29">
        <f t="shared" si="8"/>
        <v>5607.36</v>
      </c>
      <c r="L29" s="29">
        <f>+H29-J29</f>
        <v>192</v>
      </c>
      <c r="M29" s="29">
        <f t="shared" si="3"/>
        <v>9968.64</v>
      </c>
    </row>
    <row r="30" spans="1:13" x14ac:dyDescent="0.25">
      <c r="A30" s="27" t="s">
        <v>61</v>
      </c>
      <c r="B30" s="28" t="s">
        <v>67</v>
      </c>
      <c r="C30" s="28" t="s">
        <v>68</v>
      </c>
      <c r="D30" s="29">
        <v>0</v>
      </c>
      <c r="E30" s="29">
        <v>0</v>
      </c>
      <c r="F30" s="30" t="s">
        <v>35</v>
      </c>
      <c r="G30" s="29">
        <v>9500</v>
      </c>
      <c r="H30" s="29">
        <v>1</v>
      </c>
      <c r="I30" s="29">
        <f t="shared" si="7"/>
        <v>9500</v>
      </c>
      <c r="J30" s="31">
        <v>0</v>
      </c>
      <c r="K30" s="29">
        <f t="shared" si="8"/>
        <v>0</v>
      </c>
      <c r="L30" s="29">
        <f>+H30-J30</f>
        <v>1</v>
      </c>
      <c r="M30" s="29">
        <f t="shared" si="3"/>
        <v>9500</v>
      </c>
    </row>
    <row r="31" spans="1:13" x14ac:dyDescent="0.25">
      <c r="A31" s="27" t="s">
        <v>61</v>
      </c>
      <c r="B31" s="28" t="s">
        <v>69</v>
      </c>
      <c r="C31" s="28" t="s">
        <v>70</v>
      </c>
      <c r="D31" s="29">
        <v>100</v>
      </c>
      <c r="E31" s="29">
        <v>50000</v>
      </c>
      <c r="F31" s="30" t="s">
        <v>71</v>
      </c>
      <c r="G31" s="29">
        <v>500</v>
      </c>
      <c r="H31" s="29">
        <v>0</v>
      </c>
      <c r="I31" s="29">
        <v>0</v>
      </c>
      <c r="J31" s="31">
        <v>105</v>
      </c>
      <c r="K31" s="29">
        <f t="shared" si="8"/>
        <v>52500</v>
      </c>
      <c r="L31" s="29">
        <v>0</v>
      </c>
      <c r="M31" s="29">
        <f>+E31+I31-K31</f>
        <v>-2500</v>
      </c>
    </row>
    <row r="32" spans="1:13" x14ac:dyDescent="0.25">
      <c r="A32" s="27" t="s">
        <v>61</v>
      </c>
      <c r="B32" s="28" t="s">
        <v>65</v>
      </c>
      <c r="C32" s="28" t="s">
        <v>72</v>
      </c>
      <c r="D32" s="29">
        <v>0</v>
      </c>
      <c r="E32" s="29">
        <v>0</v>
      </c>
      <c r="F32" s="30" t="s">
        <v>64</v>
      </c>
      <c r="G32" s="29">
        <v>442.5</v>
      </c>
      <c r="H32" s="29">
        <v>55</v>
      </c>
      <c r="I32" s="29">
        <f t="shared" ref="I32:I36" si="9">+G32*H32</f>
        <v>24337.5</v>
      </c>
      <c r="J32" s="31">
        <v>61</v>
      </c>
      <c r="K32" s="29">
        <f t="shared" si="8"/>
        <v>26992.5</v>
      </c>
      <c r="L32" s="29">
        <f>+H32-J32</f>
        <v>-6</v>
      </c>
      <c r="M32" s="29">
        <f t="shared" ref="M32:M37" si="10">+E32+I32-K32</f>
        <v>-2655</v>
      </c>
    </row>
    <row r="33" spans="1:13" x14ac:dyDescent="0.25">
      <c r="A33" s="27" t="s">
        <v>73</v>
      </c>
      <c r="B33" s="28" t="s">
        <v>74</v>
      </c>
      <c r="C33" s="28" t="s">
        <v>75</v>
      </c>
      <c r="D33" s="29">
        <v>0</v>
      </c>
      <c r="E33" s="29">
        <v>0</v>
      </c>
      <c r="F33" s="30" t="s">
        <v>49</v>
      </c>
      <c r="G33" s="29">
        <v>826</v>
      </c>
      <c r="H33" s="29">
        <v>60</v>
      </c>
      <c r="I33" s="29">
        <f t="shared" si="9"/>
        <v>49560</v>
      </c>
      <c r="J33" s="31">
        <v>60</v>
      </c>
      <c r="K33" s="29">
        <f t="shared" si="8"/>
        <v>49560</v>
      </c>
      <c r="L33" s="29">
        <v>0</v>
      </c>
      <c r="M33" s="29">
        <f t="shared" si="10"/>
        <v>0</v>
      </c>
    </row>
    <row r="34" spans="1:13" x14ac:dyDescent="0.25">
      <c r="A34" s="27" t="s">
        <v>73</v>
      </c>
      <c r="B34" s="28" t="s">
        <v>74</v>
      </c>
      <c r="C34" s="28" t="s">
        <v>75</v>
      </c>
      <c r="D34" s="29">
        <v>0</v>
      </c>
      <c r="E34" s="29">
        <v>0</v>
      </c>
      <c r="F34" s="30" t="s">
        <v>49</v>
      </c>
      <c r="G34" s="29">
        <v>401.2</v>
      </c>
      <c r="H34" s="29">
        <v>30</v>
      </c>
      <c r="I34" s="29">
        <f t="shared" si="9"/>
        <v>12036</v>
      </c>
      <c r="J34" s="31">
        <v>30</v>
      </c>
      <c r="K34" s="29">
        <f t="shared" si="8"/>
        <v>12036</v>
      </c>
      <c r="L34" s="29">
        <v>0</v>
      </c>
      <c r="M34" s="29">
        <f t="shared" si="10"/>
        <v>0</v>
      </c>
    </row>
    <row r="35" spans="1:13" x14ac:dyDescent="0.25">
      <c r="A35" s="27" t="s">
        <v>73</v>
      </c>
      <c r="B35" s="28" t="s">
        <v>76</v>
      </c>
      <c r="C35" s="28" t="s">
        <v>77</v>
      </c>
      <c r="D35" s="29">
        <v>0</v>
      </c>
      <c r="E35" s="29">
        <v>0</v>
      </c>
      <c r="F35" s="30" t="s">
        <v>49</v>
      </c>
      <c r="G35" s="29">
        <v>1014.8</v>
      </c>
      <c r="H35" s="29">
        <v>70</v>
      </c>
      <c r="I35" s="29">
        <f t="shared" si="9"/>
        <v>71036</v>
      </c>
      <c r="J35" s="31">
        <v>70</v>
      </c>
      <c r="K35" s="29">
        <f t="shared" si="8"/>
        <v>71036</v>
      </c>
      <c r="L35" s="29">
        <v>0</v>
      </c>
      <c r="M35" s="29">
        <f t="shared" si="10"/>
        <v>0</v>
      </c>
    </row>
    <row r="36" spans="1:13" x14ac:dyDescent="0.25">
      <c r="A36" s="27" t="s">
        <v>73</v>
      </c>
      <c r="B36" s="28" t="s">
        <v>76</v>
      </c>
      <c r="C36" s="28" t="s">
        <v>77</v>
      </c>
      <c r="D36" s="29">
        <v>0</v>
      </c>
      <c r="E36" s="29">
        <v>0</v>
      </c>
      <c r="F36" s="30" t="s">
        <v>49</v>
      </c>
      <c r="G36" s="29">
        <v>885</v>
      </c>
      <c r="H36" s="29">
        <v>30</v>
      </c>
      <c r="I36" s="29">
        <f t="shared" si="9"/>
        <v>26550</v>
      </c>
      <c r="J36" s="31">
        <v>30</v>
      </c>
      <c r="K36" s="29">
        <f t="shared" si="8"/>
        <v>26550</v>
      </c>
      <c r="L36" s="29">
        <v>0</v>
      </c>
      <c r="M36" s="29">
        <f t="shared" si="10"/>
        <v>0</v>
      </c>
    </row>
    <row r="37" spans="1:13" x14ac:dyDescent="0.25">
      <c r="A37" s="27" t="s">
        <v>73</v>
      </c>
      <c r="B37" s="28" t="s">
        <v>76</v>
      </c>
      <c r="C37" s="28" t="s">
        <v>77</v>
      </c>
      <c r="D37" s="29">
        <v>0</v>
      </c>
      <c r="E37" s="29">
        <v>0</v>
      </c>
      <c r="F37" s="30" t="s">
        <v>49</v>
      </c>
      <c r="G37" s="29">
        <f>+I37/H37</f>
        <v>354</v>
      </c>
      <c r="H37" s="29">
        <v>100</v>
      </c>
      <c r="I37" s="29">
        <v>35400</v>
      </c>
      <c r="J37" s="31">
        <v>100</v>
      </c>
      <c r="K37" s="29">
        <f t="shared" si="8"/>
        <v>35400</v>
      </c>
      <c r="L37" s="29">
        <v>0</v>
      </c>
      <c r="M37" s="29">
        <f t="shared" si="10"/>
        <v>0</v>
      </c>
    </row>
    <row r="38" spans="1:13" x14ac:dyDescent="0.25">
      <c r="A38" s="27" t="s">
        <v>73</v>
      </c>
      <c r="B38" s="28" t="s">
        <v>78</v>
      </c>
      <c r="C38" s="28" t="s">
        <v>79</v>
      </c>
      <c r="D38" s="29">
        <v>0</v>
      </c>
      <c r="E38" s="29">
        <v>0</v>
      </c>
      <c r="F38" s="30" t="s">
        <v>49</v>
      </c>
      <c r="G38" s="29">
        <f>+I38/H38</f>
        <v>106.2</v>
      </c>
      <c r="H38" s="29">
        <v>100</v>
      </c>
      <c r="I38" s="29">
        <v>10620</v>
      </c>
      <c r="J38" s="31">
        <v>100</v>
      </c>
      <c r="K38" s="29">
        <f t="shared" si="8"/>
        <v>10620</v>
      </c>
      <c r="L38" s="29">
        <v>0</v>
      </c>
      <c r="M38" s="29">
        <f>+E38+I38-K38</f>
        <v>0</v>
      </c>
    </row>
    <row r="39" spans="1:13" x14ac:dyDescent="0.25">
      <c r="A39" s="27" t="s">
        <v>73</v>
      </c>
      <c r="B39" s="28" t="s">
        <v>80</v>
      </c>
      <c r="C39" s="28" t="s">
        <v>81</v>
      </c>
      <c r="D39" s="29">
        <v>0</v>
      </c>
      <c r="E39" s="29">
        <v>0</v>
      </c>
      <c r="F39" s="30" t="s">
        <v>49</v>
      </c>
      <c r="G39" s="29">
        <v>7.9649999999999999</v>
      </c>
      <c r="H39" s="29">
        <v>4000</v>
      </c>
      <c r="I39" s="29">
        <f>+G39*H39</f>
        <v>31860</v>
      </c>
      <c r="J39" s="31">
        <v>4000</v>
      </c>
      <c r="K39" s="29">
        <f t="shared" si="8"/>
        <v>31860</v>
      </c>
      <c r="L39" s="29">
        <v>0</v>
      </c>
      <c r="M39" s="29">
        <f>+E39+I39-K39</f>
        <v>0</v>
      </c>
    </row>
    <row r="40" spans="1:13" x14ac:dyDescent="0.25">
      <c r="A40" s="27" t="s">
        <v>73</v>
      </c>
      <c r="B40" s="28" t="s">
        <v>47</v>
      </c>
      <c r="C40" s="28" t="s">
        <v>82</v>
      </c>
      <c r="D40" s="29">
        <v>0</v>
      </c>
      <c r="E40" s="29">
        <v>0</v>
      </c>
      <c r="F40" s="30" t="s">
        <v>49</v>
      </c>
      <c r="G40" s="29">
        <f>+I40/H40</f>
        <v>386.39099999999996</v>
      </c>
      <c r="H40" s="29">
        <v>100</v>
      </c>
      <c r="I40" s="29">
        <v>38639.1</v>
      </c>
      <c r="J40" s="31">
        <v>100</v>
      </c>
      <c r="K40" s="29">
        <f t="shared" si="8"/>
        <v>38639.1</v>
      </c>
      <c r="L40" s="29">
        <v>0</v>
      </c>
      <c r="M40" s="29">
        <f t="shared" ref="M40:M42" si="11">+E40+I40-K40</f>
        <v>0</v>
      </c>
    </row>
    <row r="41" spans="1:13" x14ac:dyDescent="0.25">
      <c r="A41" s="27" t="s">
        <v>73</v>
      </c>
      <c r="B41" s="28" t="s">
        <v>83</v>
      </c>
      <c r="C41" s="28" t="s">
        <v>84</v>
      </c>
      <c r="D41" s="29">
        <v>0</v>
      </c>
      <c r="E41" s="29">
        <v>0</v>
      </c>
      <c r="F41" s="30" t="s">
        <v>49</v>
      </c>
      <c r="G41" s="29">
        <f>+I41/H41</f>
        <v>2292.5865000000003</v>
      </c>
      <c r="H41" s="29">
        <v>40</v>
      </c>
      <c r="I41" s="29">
        <v>91703.46</v>
      </c>
      <c r="J41" s="31">
        <v>40</v>
      </c>
      <c r="K41" s="29">
        <f t="shared" si="8"/>
        <v>91703.460000000021</v>
      </c>
      <c r="L41" s="29">
        <v>0</v>
      </c>
      <c r="M41" s="29">
        <f t="shared" si="11"/>
        <v>0</v>
      </c>
    </row>
    <row r="42" spans="1:13" x14ac:dyDescent="0.25">
      <c r="A42" s="27" t="s">
        <v>85</v>
      </c>
      <c r="B42" s="28" t="s">
        <v>86</v>
      </c>
      <c r="C42" s="28" t="s">
        <v>87</v>
      </c>
      <c r="D42" s="29">
        <v>0</v>
      </c>
      <c r="E42" s="29">
        <v>0</v>
      </c>
      <c r="F42" s="30" t="s">
        <v>40</v>
      </c>
      <c r="G42" s="29">
        <v>500</v>
      </c>
      <c r="H42" s="29">
        <v>882</v>
      </c>
      <c r="I42" s="29">
        <f t="shared" ref="I42:I56" si="12">+G42*H42</f>
        <v>441000</v>
      </c>
      <c r="J42" s="31">
        <v>882</v>
      </c>
      <c r="K42" s="29">
        <v>441000</v>
      </c>
      <c r="L42" s="29">
        <v>0</v>
      </c>
      <c r="M42" s="29">
        <f t="shared" si="11"/>
        <v>0</v>
      </c>
    </row>
    <row r="43" spans="1:13" x14ac:dyDescent="0.25">
      <c r="A43" s="27" t="s">
        <v>85</v>
      </c>
      <c r="B43" s="28" t="s">
        <v>88</v>
      </c>
      <c r="C43" s="28" t="s">
        <v>89</v>
      </c>
      <c r="D43" s="29">
        <v>0</v>
      </c>
      <c r="E43" s="29">
        <f>+D43*G43</f>
        <v>0</v>
      </c>
      <c r="F43" s="30" t="s">
        <v>40</v>
      </c>
      <c r="G43" s="29">
        <v>1000</v>
      </c>
      <c r="H43" s="29">
        <f>2190+2769</f>
        <v>4959</v>
      </c>
      <c r="I43" s="29">
        <f t="shared" si="12"/>
        <v>4959000</v>
      </c>
      <c r="J43" s="31">
        <f>+D43+H43</f>
        <v>4959</v>
      </c>
      <c r="K43" s="29">
        <f>+G43*J43</f>
        <v>4959000</v>
      </c>
      <c r="L43" s="29">
        <v>0</v>
      </c>
      <c r="M43" s="29">
        <f>+E43+I43-K43</f>
        <v>0</v>
      </c>
    </row>
    <row r="44" spans="1:13" x14ac:dyDescent="0.25">
      <c r="A44" s="27" t="s">
        <v>90</v>
      </c>
      <c r="B44" s="28" t="s">
        <v>91</v>
      </c>
      <c r="C44" s="28" t="s">
        <v>92</v>
      </c>
      <c r="D44" s="29">
        <v>0</v>
      </c>
      <c r="E44" s="29">
        <v>0</v>
      </c>
      <c r="F44" s="30" t="s">
        <v>93</v>
      </c>
      <c r="G44" s="29">
        <v>820.09999999999991</v>
      </c>
      <c r="H44" s="29">
        <v>15</v>
      </c>
      <c r="I44" s="29">
        <f t="shared" si="12"/>
        <v>12301.499999999998</v>
      </c>
      <c r="J44" s="31">
        <v>15</v>
      </c>
      <c r="K44" s="29">
        <f t="shared" ref="K44:K55" si="13">+J44*G44</f>
        <v>12301.499999999998</v>
      </c>
      <c r="L44" s="29">
        <f>+H44-J44</f>
        <v>0</v>
      </c>
      <c r="M44" s="29">
        <f t="shared" ref="M44:M56" si="14">+E44+I44-K44</f>
        <v>0</v>
      </c>
    </row>
    <row r="45" spans="1:13" x14ac:dyDescent="0.25">
      <c r="A45" s="27" t="s">
        <v>90</v>
      </c>
      <c r="B45" s="28" t="s">
        <v>94</v>
      </c>
      <c r="C45" s="28" t="s">
        <v>95</v>
      </c>
      <c r="D45" s="29">
        <v>0</v>
      </c>
      <c r="E45" s="29">
        <v>0</v>
      </c>
      <c r="F45" s="30" t="s">
        <v>93</v>
      </c>
      <c r="G45" s="29">
        <v>820.09999999999991</v>
      </c>
      <c r="H45" s="29">
        <v>15</v>
      </c>
      <c r="I45" s="29">
        <f t="shared" si="12"/>
        <v>12301.499999999998</v>
      </c>
      <c r="J45" s="31">
        <v>15</v>
      </c>
      <c r="K45" s="29">
        <f t="shared" si="13"/>
        <v>12301.499999999998</v>
      </c>
      <c r="L45" s="29">
        <f t="shared" ref="L45:L47" si="15">+H45-J45</f>
        <v>0</v>
      </c>
      <c r="M45" s="29">
        <f t="shared" si="14"/>
        <v>0</v>
      </c>
    </row>
    <row r="46" spans="1:13" x14ac:dyDescent="0.25">
      <c r="A46" s="27" t="s">
        <v>90</v>
      </c>
      <c r="B46" s="28" t="s">
        <v>96</v>
      </c>
      <c r="C46" s="28" t="s">
        <v>97</v>
      </c>
      <c r="D46" s="29">
        <v>0</v>
      </c>
      <c r="E46" s="29">
        <v>0</v>
      </c>
      <c r="F46" s="30" t="s">
        <v>93</v>
      </c>
      <c r="G46" s="29">
        <v>820.09999999999991</v>
      </c>
      <c r="H46" s="29">
        <v>15</v>
      </c>
      <c r="I46" s="29">
        <f t="shared" si="12"/>
        <v>12301.499999999998</v>
      </c>
      <c r="J46" s="31">
        <v>15</v>
      </c>
      <c r="K46" s="29">
        <f t="shared" si="13"/>
        <v>12301.499999999998</v>
      </c>
      <c r="L46" s="29">
        <f t="shared" si="15"/>
        <v>0</v>
      </c>
      <c r="M46" s="29">
        <f t="shared" si="14"/>
        <v>0</v>
      </c>
    </row>
    <row r="47" spans="1:13" x14ac:dyDescent="0.25">
      <c r="A47" s="27" t="s">
        <v>90</v>
      </c>
      <c r="B47" s="28" t="s">
        <v>98</v>
      </c>
      <c r="C47" s="28" t="s">
        <v>99</v>
      </c>
      <c r="D47" s="29">
        <v>0</v>
      </c>
      <c r="E47" s="29">
        <v>0</v>
      </c>
      <c r="F47" s="30" t="s">
        <v>93</v>
      </c>
      <c r="G47" s="29">
        <v>885</v>
      </c>
      <c r="H47" s="29">
        <v>20</v>
      </c>
      <c r="I47" s="29">
        <f t="shared" si="12"/>
        <v>17700</v>
      </c>
      <c r="J47" s="31">
        <v>20</v>
      </c>
      <c r="K47" s="29">
        <f t="shared" si="13"/>
        <v>17700</v>
      </c>
      <c r="L47" s="29">
        <f t="shared" si="15"/>
        <v>0</v>
      </c>
      <c r="M47" s="29">
        <f t="shared" si="14"/>
        <v>0</v>
      </c>
    </row>
    <row r="48" spans="1:13" x14ac:dyDescent="0.25">
      <c r="A48" s="27" t="s">
        <v>90</v>
      </c>
      <c r="B48" s="28" t="s">
        <v>100</v>
      </c>
      <c r="C48" s="28" t="s">
        <v>101</v>
      </c>
      <c r="D48" s="29">
        <v>15</v>
      </c>
      <c r="E48" s="29">
        <v>0</v>
      </c>
      <c r="F48" s="30" t="s">
        <v>93</v>
      </c>
      <c r="G48" s="29">
        <v>820.09999999999991</v>
      </c>
      <c r="H48" s="29">
        <v>15</v>
      </c>
      <c r="I48" s="29">
        <f t="shared" si="12"/>
        <v>12301.499999999998</v>
      </c>
      <c r="J48" s="31">
        <v>0</v>
      </c>
      <c r="K48" s="29">
        <f t="shared" si="13"/>
        <v>0</v>
      </c>
      <c r="L48" s="29">
        <v>15</v>
      </c>
      <c r="M48" s="29">
        <f t="shared" si="14"/>
        <v>12301.499999999998</v>
      </c>
    </row>
    <row r="49" spans="1:13" x14ac:dyDescent="0.25">
      <c r="A49" s="27" t="s">
        <v>90</v>
      </c>
      <c r="B49" s="28" t="s">
        <v>102</v>
      </c>
      <c r="C49" s="28" t="s">
        <v>103</v>
      </c>
      <c r="D49" s="29">
        <v>10</v>
      </c>
      <c r="E49" s="29">
        <v>0</v>
      </c>
      <c r="F49" s="30" t="s">
        <v>93</v>
      </c>
      <c r="G49" s="29">
        <v>820.09999999999991</v>
      </c>
      <c r="H49" s="29">
        <v>15</v>
      </c>
      <c r="I49" s="29">
        <f t="shared" si="12"/>
        <v>12301.499999999998</v>
      </c>
      <c r="J49" s="31">
        <v>5</v>
      </c>
      <c r="K49" s="29">
        <f t="shared" si="13"/>
        <v>4100.5</v>
      </c>
      <c r="L49" s="29">
        <f>+H49-J49</f>
        <v>10</v>
      </c>
      <c r="M49" s="29">
        <f t="shared" si="14"/>
        <v>8200.9999999999982</v>
      </c>
    </row>
    <row r="50" spans="1:13" x14ac:dyDescent="0.25">
      <c r="A50" s="27" t="s">
        <v>90</v>
      </c>
      <c r="B50" s="28" t="s">
        <v>104</v>
      </c>
      <c r="C50" s="28" t="s">
        <v>105</v>
      </c>
      <c r="D50" s="29">
        <v>0</v>
      </c>
      <c r="E50" s="29">
        <v>0</v>
      </c>
      <c r="F50" s="30" t="s">
        <v>93</v>
      </c>
      <c r="G50" s="29">
        <v>820.09999999999991</v>
      </c>
      <c r="H50" s="29">
        <v>15</v>
      </c>
      <c r="I50" s="29">
        <f t="shared" si="12"/>
        <v>12301.499999999998</v>
      </c>
      <c r="J50" s="31">
        <v>15</v>
      </c>
      <c r="K50" s="29">
        <f t="shared" si="13"/>
        <v>12301.499999999998</v>
      </c>
      <c r="L50" s="29">
        <v>15</v>
      </c>
      <c r="M50" s="29">
        <f t="shared" si="14"/>
        <v>0</v>
      </c>
    </row>
    <row r="51" spans="1:13" x14ac:dyDescent="0.25">
      <c r="A51" s="27" t="s">
        <v>90</v>
      </c>
      <c r="B51" s="28" t="s">
        <v>106</v>
      </c>
      <c r="C51" s="28" t="s">
        <v>107</v>
      </c>
      <c r="D51" s="29">
        <v>0</v>
      </c>
      <c r="E51" s="29">
        <v>0</v>
      </c>
      <c r="F51" s="30" t="s">
        <v>93</v>
      </c>
      <c r="G51" s="29">
        <v>820.09999999999991</v>
      </c>
      <c r="H51" s="29">
        <v>20</v>
      </c>
      <c r="I51" s="29">
        <f t="shared" si="12"/>
        <v>16402</v>
      </c>
      <c r="J51" s="31">
        <v>20</v>
      </c>
      <c r="K51" s="29">
        <f t="shared" si="13"/>
        <v>16402</v>
      </c>
      <c r="L51" s="29">
        <v>0</v>
      </c>
      <c r="M51" s="29">
        <f t="shared" si="14"/>
        <v>0</v>
      </c>
    </row>
    <row r="52" spans="1:13" x14ac:dyDescent="0.25">
      <c r="A52" s="27" t="s">
        <v>90</v>
      </c>
      <c r="B52" s="28" t="s">
        <v>108</v>
      </c>
      <c r="C52" s="28" t="s">
        <v>109</v>
      </c>
      <c r="D52" s="29">
        <v>0</v>
      </c>
      <c r="E52" s="29">
        <v>0</v>
      </c>
      <c r="F52" s="30" t="s">
        <v>93</v>
      </c>
      <c r="G52" s="29">
        <v>885</v>
      </c>
      <c r="H52" s="29">
        <v>20</v>
      </c>
      <c r="I52" s="29">
        <f t="shared" si="12"/>
        <v>17700</v>
      </c>
      <c r="J52" s="31">
        <v>20</v>
      </c>
      <c r="K52" s="29">
        <f t="shared" si="13"/>
        <v>17700</v>
      </c>
      <c r="L52" s="29">
        <v>0</v>
      </c>
      <c r="M52" s="29">
        <f t="shared" si="14"/>
        <v>0</v>
      </c>
    </row>
    <row r="53" spans="1:13" x14ac:dyDescent="0.25">
      <c r="A53" s="27" t="s">
        <v>90</v>
      </c>
      <c r="B53" s="28" t="s">
        <v>110</v>
      </c>
      <c r="C53" s="28" t="s">
        <v>111</v>
      </c>
      <c r="D53" s="29">
        <v>0</v>
      </c>
      <c r="E53" s="29">
        <v>0</v>
      </c>
      <c r="F53" s="30" t="s">
        <v>93</v>
      </c>
      <c r="G53" s="29">
        <v>820.09999999999991</v>
      </c>
      <c r="H53" s="29">
        <v>15</v>
      </c>
      <c r="I53" s="29">
        <f t="shared" si="12"/>
        <v>12301.499999999998</v>
      </c>
      <c r="J53" s="31">
        <v>9</v>
      </c>
      <c r="K53" s="29">
        <f t="shared" si="13"/>
        <v>7380.9</v>
      </c>
      <c r="L53" s="29">
        <f>+H53-J53</f>
        <v>6</v>
      </c>
      <c r="M53" s="29">
        <f t="shared" si="14"/>
        <v>4920.5999999999985</v>
      </c>
    </row>
    <row r="54" spans="1:13" x14ac:dyDescent="0.25">
      <c r="A54" s="27" t="s">
        <v>90</v>
      </c>
      <c r="B54" s="28" t="s">
        <v>112</v>
      </c>
      <c r="C54" s="28" t="s">
        <v>113</v>
      </c>
      <c r="D54" s="29">
        <v>0</v>
      </c>
      <c r="E54" s="29">
        <v>0</v>
      </c>
      <c r="F54" s="30" t="s">
        <v>93</v>
      </c>
      <c r="G54" s="29">
        <v>820.09999999999991</v>
      </c>
      <c r="H54" s="29">
        <v>15</v>
      </c>
      <c r="I54" s="29">
        <f t="shared" si="12"/>
        <v>12301.499999999998</v>
      </c>
      <c r="J54" s="31">
        <v>8</v>
      </c>
      <c r="K54" s="29">
        <f t="shared" si="13"/>
        <v>6560.7999999999993</v>
      </c>
      <c r="L54" s="29">
        <v>7</v>
      </c>
      <c r="M54" s="29">
        <f t="shared" si="14"/>
        <v>5740.6999999999989</v>
      </c>
    </row>
    <row r="55" spans="1:13" x14ac:dyDescent="0.25">
      <c r="A55" s="27" t="s">
        <v>90</v>
      </c>
      <c r="B55" s="28" t="s">
        <v>114</v>
      </c>
      <c r="C55" s="28" t="s">
        <v>115</v>
      </c>
      <c r="D55" s="29">
        <v>0</v>
      </c>
      <c r="E55" s="29">
        <v>0</v>
      </c>
      <c r="F55" s="30" t="s">
        <v>93</v>
      </c>
      <c r="G55" s="29">
        <v>820.09999999999991</v>
      </c>
      <c r="H55" s="29">
        <v>15</v>
      </c>
      <c r="I55" s="29">
        <f t="shared" si="12"/>
        <v>12301.499999999998</v>
      </c>
      <c r="J55" s="31">
        <v>8</v>
      </c>
      <c r="K55" s="29">
        <f t="shared" si="13"/>
        <v>6560.7999999999993</v>
      </c>
      <c r="L55" s="29">
        <f>+H55-J55</f>
        <v>7</v>
      </c>
      <c r="M55" s="29">
        <f t="shared" si="14"/>
        <v>5740.6999999999989</v>
      </c>
    </row>
    <row r="56" spans="1:13" x14ac:dyDescent="0.25">
      <c r="A56" s="27" t="s">
        <v>90</v>
      </c>
      <c r="B56" s="28" t="s">
        <v>116</v>
      </c>
      <c r="C56" s="28" t="s">
        <v>117</v>
      </c>
      <c r="D56" s="29">
        <v>0</v>
      </c>
      <c r="E56" s="29">
        <v>0</v>
      </c>
      <c r="F56" s="30" t="s">
        <v>93</v>
      </c>
      <c r="G56" s="29">
        <v>451.34999999999997</v>
      </c>
      <c r="H56" s="29">
        <v>150</v>
      </c>
      <c r="I56" s="29">
        <f t="shared" si="12"/>
        <v>67702.5</v>
      </c>
      <c r="J56" s="31">
        <v>5</v>
      </c>
      <c r="K56" s="29">
        <f>+J56*G56</f>
        <v>2256.75</v>
      </c>
      <c r="L56" s="29">
        <v>20</v>
      </c>
      <c r="M56" s="29">
        <f t="shared" si="14"/>
        <v>65445.75</v>
      </c>
    </row>
    <row r="57" spans="1:13" x14ac:dyDescent="0.25">
      <c r="A57" s="27" t="s">
        <v>118</v>
      </c>
      <c r="B57" s="28" t="s">
        <v>119</v>
      </c>
      <c r="C57" s="28" t="s">
        <v>120</v>
      </c>
      <c r="D57" s="29">
        <v>0</v>
      </c>
      <c r="E57" s="29">
        <v>0</v>
      </c>
      <c r="F57" s="30" t="s">
        <v>40</v>
      </c>
      <c r="G57" s="29">
        <v>108.16666666666667</v>
      </c>
      <c r="H57" s="29">
        <v>300</v>
      </c>
      <c r="I57" s="29">
        <f>+G57*H57</f>
        <v>32450</v>
      </c>
      <c r="J57" s="31">
        <v>262</v>
      </c>
      <c r="K57" s="29">
        <f>+J57*G57</f>
        <v>28339.666666666668</v>
      </c>
      <c r="L57" s="29">
        <v>113</v>
      </c>
      <c r="M57" s="29">
        <f>+E57+I57-K57</f>
        <v>4110.3333333333321</v>
      </c>
    </row>
    <row r="58" spans="1:13" x14ac:dyDescent="0.25">
      <c r="A58" s="27" t="s">
        <v>118</v>
      </c>
      <c r="B58" s="28" t="s">
        <v>119</v>
      </c>
      <c r="C58" s="28" t="s">
        <v>121</v>
      </c>
      <c r="D58" s="29">
        <v>0</v>
      </c>
      <c r="E58" s="29">
        <v>0</v>
      </c>
      <c r="F58" s="30" t="s">
        <v>40</v>
      </c>
      <c r="G58" s="29">
        <f>+I58/H58</f>
        <v>240.91666666666666</v>
      </c>
      <c r="H58" s="29">
        <v>240</v>
      </c>
      <c r="I58" s="29">
        <v>57820</v>
      </c>
      <c r="J58" s="31">
        <v>27</v>
      </c>
      <c r="K58" s="29">
        <f>+J58*G58</f>
        <v>6504.75</v>
      </c>
      <c r="L58" s="29">
        <v>216</v>
      </c>
      <c r="M58" s="29">
        <f>+E58+I58-K58</f>
        <v>51315.25</v>
      </c>
    </row>
    <row r="59" spans="1:13" x14ac:dyDescent="0.25">
      <c r="A59" s="27" t="s">
        <v>118</v>
      </c>
      <c r="B59" s="28" t="s">
        <v>122</v>
      </c>
      <c r="C59" s="28" t="s">
        <v>123</v>
      </c>
      <c r="D59" s="29">
        <v>0</v>
      </c>
      <c r="E59" s="29">
        <v>0</v>
      </c>
      <c r="F59" s="30" t="s">
        <v>40</v>
      </c>
      <c r="G59" s="29">
        <v>133.7333294</v>
      </c>
      <c r="H59" s="29">
        <v>180</v>
      </c>
      <c r="I59" s="29">
        <f t="shared" ref="I59" si="16">+G59*H59</f>
        <v>24071.999292</v>
      </c>
      <c r="J59" s="31">
        <v>180</v>
      </c>
      <c r="K59" s="29">
        <f t="shared" ref="K59" si="17">+J59*G59</f>
        <v>24071.999292</v>
      </c>
      <c r="L59" s="29">
        <f>+H59-J59</f>
        <v>0</v>
      </c>
      <c r="M59" s="29">
        <f t="shared" ref="M59" si="18">+E59+I59-K59</f>
        <v>0</v>
      </c>
    </row>
    <row r="60" spans="1:13" x14ac:dyDescent="0.25">
      <c r="A60" s="27" t="s">
        <v>118</v>
      </c>
      <c r="B60" s="28" t="s">
        <v>124</v>
      </c>
      <c r="C60" s="28" t="s">
        <v>125</v>
      </c>
      <c r="D60" s="29">
        <v>0</v>
      </c>
      <c r="E60" s="29">
        <v>0</v>
      </c>
      <c r="F60" s="30" t="s">
        <v>126</v>
      </c>
      <c r="G60" s="29">
        <f>+I60/H60</f>
        <v>1433.7</v>
      </c>
      <c r="H60" s="29">
        <v>100</v>
      </c>
      <c r="I60" s="29">
        <v>143370</v>
      </c>
      <c r="J60" s="31">
        <f>+H60-L60</f>
        <v>28</v>
      </c>
      <c r="K60" s="29">
        <f>+J60*G60</f>
        <v>40143.599999999999</v>
      </c>
      <c r="L60" s="29">
        <v>72</v>
      </c>
      <c r="M60" s="29">
        <f>+E60+I60-K60</f>
        <v>103226.4</v>
      </c>
    </row>
    <row r="61" spans="1:13" x14ac:dyDescent="0.25">
      <c r="A61" s="27" t="s">
        <v>118</v>
      </c>
      <c r="B61" s="28" t="s">
        <v>127</v>
      </c>
      <c r="C61" s="28" t="s">
        <v>128</v>
      </c>
      <c r="D61" s="29">
        <v>0</v>
      </c>
      <c r="E61" s="29">
        <v>0</v>
      </c>
      <c r="F61" s="30" t="s">
        <v>40</v>
      </c>
      <c r="G61" s="29">
        <f>+I61/H61</f>
        <v>187.42333333333332</v>
      </c>
      <c r="H61" s="29">
        <v>180</v>
      </c>
      <c r="I61" s="29">
        <v>33736.199999999997</v>
      </c>
      <c r="J61" s="31">
        <f>+H61-L61</f>
        <v>138</v>
      </c>
      <c r="K61" s="29">
        <f>+J61*G61</f>
        <v>25864.42</v>
      </c>
      <c r="L61" s="29">
        <v>42</v>
      </c>
      <c r="M61" s="29">
        <f>+E61+I61-K61</f>
        <v>7871.7799999999988</v>
      </c>
    </row>
    <row r="62" spans="1:13" x14ac:dyDescent="0.25">
      <c r="A62" s="27" t="s">
        <v>118</v>
      </c>
      <c r="B62" s="28" t="s">
        <v>129</v>
      </c>
      <c r="C62" s="28" t="s">
        <v>130</v>
      </c>
      <c r="D62" s="29">
        <v>78</v>
      </c>
      <c r="E62" s="29">
        <f>+D62*G62</f>
        <v>3900</v>
      </c>
      <c r="F62" s="30" t="s">
        <v>93</v>
      </c>
      <c r="G62" s="29">
        <v>50</v>
      </c>
      <c r="H62" s="29">
        <v>0</v>
      </c>
      <c r="I62" s="29">
        <v>0</v>
      </c>
      <c r="J62" s="31">
        <f>+D62</f>
        <v>78</v>
      </c>
      <c r="K62" s="29">
        <f t="shared" ref="K62:K63" si="19">+J62*G62</f>
        <v>3900</v>
      </c>
      <c r="L62" s="29">
        <v>0</v>
      </c>
      <c r="M62" s="29">
        <f t="shared" ref="M62" si="20">+E62+I62-K62</f>
        <v>0</v>
      </c>
    </row>
    <row r="63" spans="1:13" x14ac:dyDescent="0.25">
      <c r="A63" s="27" t="s">
        <v>118</v>
      </c>
      <c r="B63" s="28" t="s">
        <v>131</v>
      </c>
      <c r="C63" s="28" t="s">
        <v>132</v>
      </c>
      <c r="D63" s="29">
        <v>20</v>
      </c>
      <c r="E63" s="29">
        <f>+D63*G63</f>
        <v>10066</v>
      </c>
      <c r="F63" s="30" t="s">
        <v>133</v>
      </c>
      <c r="G63" s="29">
        <v>503.3</v>
      </c>
      <c r="H63" s="29">
        <v>0</v>
      </c>
      <c r="I63" s="29">
        <v>0</v>
      </c>
      <c r="J63" s="31">
        <f>+D63</f>
        <v>20</v>
      </c>
      <c r="K63" s="29">
        <f t="shared" si="19"/>
        <v>10066</v>
      </c>
      <c r="L63" s="29">
        <v>0</v>
      </c>
      <c r="M63" s="29">
        <f>+E63+I63-K63</f>
        <v>0</v>
      </c>
    </row>
    <row r="64" spans="1:13" x14ac:dyDescent="0.25">
      <c r="A64" s="27" t="s">
        <v>118</v>
      </c>
      <c r="B64" s="28" t="s">
        <v>134</v>
      </c>
      <c r="C64" s="28" t="s">
        <v>132</v>
      </c>
      <c r="D64" s="29">
        <v>0</v>
      </c>
      <c r="E64" s="29">
        <v>0</v>
      </c>
      <c r="F64" s="30" t="s">
        <v>49</v>
      </c>
      <c r="G64" s="29">
        <f>+I64/H64</f>
        <v>90.466666666666669</v>
      </c>
      <c r="H64" s="29">
        <v>150</v>
      </c>
      <c r="I64" s="29">
        <v>13570</v>
      </c>
      <c r="J64" s="31">
        <v>39</v>
      </c>
      <c r="K64" s="29">
        <f>+J64*G64</f>
        <v>3528.2000000000003</v>
      </c>
      <c r="L64" s="29">
        <v>12</v>
      </c>
      <c r="M64" s="29">
        <f>+E64+I64-K64</f>
        <v>10041.799999999999</v>
      </c>
    </row>
    <row r="65" spans="1:13" x14ac:dyDescent="0.25">
      <c r="A65" s="27" t="s">
        <v>118</v>
      </c>
      <c r="B65" s="28" t="s">
        <v>135</v>
      </c>
      <c r="C65" s="28" t="s">
        <v>136</v>
      </c>
      <c r="D65" s="29">
        <v>20</v>
      </c>
      <c r="E65" s="29">
        <f>+D65*G65</f>
        <v>2000</v>
      </c>
      <c r="F65" s="30" t="s">
        <v>93</v>
      </c>
      <c r="G65" s="29">
        <v>100</v>
      </c>
      <c r="H65" s="29">
        <v>0</v>
      </c>
      <c r="I65" s="29">
        <f>+G65*H65</f>
        <v>0</v>
      </c>
      <c r="J65" s="31">
        <f>+D65</f>
        <v>20</v>
      </c>
      <c r="K65" s="29">
        <f t="shared" ref="K65:K76" si="21">+J65*G65</f>
        <v>2000</v>
      </c>
      <c r="L65" s="29">
        <v>0</v>
      </c>
      <c r="M65" s="29">
        <f t="shared" ref="M65:M69" si="22">+E65+I65-K65</f>
        <v>0</v>
      </c>
    </row>
    <row r="66" spans="1:13" x14ac:dyDescent="0.25">
      <c r="A66" s="27" t="s">
        <v>118</v>
      </c>
      <c r="B66" s="28" t="s">
        <v>137</v>
      </c>
      <c r="C66" s="28" t="s">
        <v>138</v>
      </c>
      <c r="D66" s="29">
        <v>35</v>
      </c>
      <c r="E66" s="29">
        <f>+D66*G66</f>
        <v>30100</v>
      </c>
      <c r="F66" s="30" t="s">
        <v>133</v>
      </c>
      <c r="G66" s="29">
        <v>860</v>
      </c>
      <c r="H66" s="29">
        <v>0</v>
      </c>
      <c r="I66" s="29">
        <f>+G66*H66</f>
        <v>0</v>
      </c>
      <c r="J66" s="31">
        <f>+D66</f>
        <v>35</v>
      </c>
      <c r="K66" s="29">
        <f t="shared" si="21"/>
        <v>30100</v>
      </c>
      <c r="L66" s="29">
        <v>0</v>
      </c>
      <c r="M66" s="29">
        <f t="shared" si="22"/>
        <v>0</v>
      </c>
    </row>
    <row r="67" spans="1:13" x14ac:dyDescent="0.25">
      <c r="A67" s="27" t="s">
        <v>118</v>
      </c>
      <c r="B67" s="28" t="s">
        <v>139</v>
      </c>
      <c r="C67" s="28" t="s">
        <v>140</v>
      </c>
      <c r="D67" s="29">
        <v>0</v>
      </c>
      <c r="E67" s="29">
        <v>0</v>
      </c>
      <c r="F67" s="30" t="s">
        <v>40</v>
      </c>
      <c r="G67" s="29">
        <v>450.37</v>
      </c>
      <c r="H67" s="29">
        <v>150</v>
      </c>
      <c r="I67" s="29">
        <v>67555</v>
      </c>
      <c r="J67" s="31">
        <f>28+70</f>
        <v>98</v>
      </c>
      <c r="K67" s="29">
        <f t="shared" si="21"/>
        <v>44136.26</v>
      </c>
      <c r="L67" s="29">
        <f>+H67-J67</f>
        <v>52</v>
      </c>
      <c r="M67" s="29">
        <f t="shared" si="22"/>
        <v>23418.739999999998</v>
      </c>
    </row>
    <row r="68" spans="1:13" x14ac:dyDescent="0.25">
      <c r="A68" s="27" t="s">
        <v>118</v>
      </c>
      <c r="B68" s="28" t="s">
        <v>141</v>
      </c>
      <c r="C68" s="28" t="s">
        <v>142</v>
      </c>
      <c r="D68" s="29">
        <v>0</v>
      </c>
      <c r="E68" s="29">
        <v>0</v>
      </c>
      <c r="F68" s="30" t="s">
        <v>40</v>
      </c>
      <c r="G68" s="29">
        <v>253.7</v>
      </c>
      <c r="H68" s="29">
        <v>100</v>
      </c>
      <c r="I68" s="29">
        <f t="shared" ref="I68:I69" si="23">+G68*H68</f>
        <v>25370</v>
      </c>
      <c r="J68" s="31">
        <v>100</v>
      </c>
      <c r="K68" s="29">
        <f t="shared" si="21"/>
        <v>25370</v>
      </c>
      <c r="L68" s="29">
        <v>0</v>
      </c>
      <c r="M68" s="29">
        <f t="shared" si="22"/>
        <v>0</v>
      </c>
    </row>
    <row r="69" spans="1:13" x14ac:dyDescent="0.25">
      <c r="A69" s="27" t="s">
        <v>118</v>
      </c>
      <c r="B69" s="28" t="s">
        <v>143</v>
      </c>
      <c r="C69" s="28" t="s">
        <v>144</v>
      </c>
      <c r="D69" s="29">
        <v>0</v>
      </c>
      <c r="E69" s="29">
        <v>0</v>
      </c>
      <c r="F69" s="30" t="s">
        <v>35</v>
      </c>
      <c r="G69" s="29">
        <v>141.6</v>
      </c>
      <c r="H69" s="29">
        <v>80</v>
      </c>
      <c r="I69" s="29">
        <f t="shared" si="23"/>
        <v>11328</v>
      </c>
      <c r="J69" s="31">
        <v>99</v>
      </c>
      <c r="K69" s="29">
        <f t="shared" si="21"/>
        <v>14018.4</v>
      </c>
      <c r="L69" s="29">
        <v>0</v>
      </c>
      <c r="M69" s="29">
        <f t="shared" si="22"/>
        <v>-2690.3999999999996</v>
      </c>
    </row>
    <row r="70" spans="1:13" x14ac:dyDescent="0.25">
      <c r="A70" s="27" t="s">
        <v>118</v>
      </c>
      <c r="B70" s="28" t="s">
        <v>145</v>
      </c>
      <c r="C70" s="28" t="s">
        <v>146</v>
      </c>
      <c r="D70" s="29">
        <v>0</v>
      </c>
      <c r="E70" s="29">
        <v>0</v>
      </c>
      <c r="F70" s="30" t="s">
        <v>49</v>
      </c>
      <c r="G70" s="29">
        <f>+I70/H70</f>
        <v>232.06666666666666</v>
      </c>
      <c r="H70" s="29">
        <v>90</v>
      </c>
      <c r="I70" s="29">
        <v>20886</v>
      </c>
      <c r="J70" s="31">
        <v>10</v>
      </c>
      <c r="K70" s="29">
        <f t="shared" si="21"/>
        <v>2320.6666666666665</v>
      </c>
      <c r="L70" s="29">
        <v>84</v>
      </c>
      <c r="M70" s="29">
        <f>+E70+I70-K70</f>
        <v>18565.333333333332</v>
      </c>
    </row>
    <row r="71" spans="1:13" x14ac:dyDescent="0.25">
      <c r="A71" s="27" t="s">
        <v>118</v>
      </c>
      <c r="B71" s="28" t="s">
        <v>147</v>
      </c>
      <c r="C71" s="28" t="s">
        <v>148</v>
      </c>
      <c r="D71" s="29">
        <v>0</v>
      </c>
      <c r="E71" s="29">
        <v>0</v>
      </c>
      <c r="F71" s="30" t="s">
        <v>49</v>
      </c>
      <c r="G71" s="29">
        <f t="shared" ref="G71" si="24">+I71/H71</f>
        <v>224.2</v>
      </c>
      <c r="H71" s="29">
        <v>300</v>
      </c>
      <c r="I71" s="29">
        <v>67260</v>
      </c>
      <c r="J71" s="31">
        <f>+H71-L71</f>
        <v>244</v>
      </c>
      <c r="K71" s="29">
        <f t="shared" si="21"/>
        <v>54704.799999999996</v>
      </c>
      <c r="L71" s="29">
        <v>56</v>
      </c>
      <c r="M71" s="29">
        <f>+E71+I71-K71</f>
        <v>12555.200000000004</v>
      </c>
    </row>
    <row r="72" spans="1:13" x14ac:dyDescent="0.25">
      <c r="A72" s="27" t="s">
        <v>118</v>
      </c>
      <c r="B72" s="28" t="s">
        <v>149</v>
      </c>
      <c r="C72" s="28" t="s">
        <v>150</v>
      </c>
      <c r="D72" s="29">
        <v>0</v>
      </c>
      <c r="E72" s="29">
        <v>0</v>
      </c>
      <c r="F72" s="30" t="s">
        <v>49</v>
      </c>
      <c r="G72" s="29">
        <v>44</v>
      </c>
      <c r="H72" s="29">
        <v>50</v>
      </c>
      <c r="I72" s="29">
        <f>+G72*H72</f>
        <v>2200</v>
      </c>
      <c r="J72" s="31">
        <v>0</v>
      </c>
      <c r="K72" s="29">
        <f t="shared" si="21"/>
        <v>0</v>
      </c>
      <c r="L72" s="29">
        <v>50</v>
      </c>
      <c r="M72" s="29">
        <f>+E72+I72-K72</f>
        <v>2200</v>
      </c>
    </row>
    <row r="73" spans="1:13" x14ac:dyDescent="0.25">
      <c r="A73" s="27" t="s">
        <v>118</v>
      </c>
      <c r="B73" s="28" t="s">
        <v>151</v>
      </c>
      <c r="C73" s="28" t="s">
        <v>152</v>
      </c>
      <c r="D73" s="29">
        <v>0</v>
      </c>
      <c r="E73" s="29">
        <v>0</v>
      </c>
      <c r="F73" s="30" t="s">
        <v>49</v>
      </c>
      <c r="G73" s="29">
        <f t="shared" ref="G73:G74" si="25">+I73/H73</f>
        <v>177</v>
      </c>
      <c r="H73" s="29">
        <v>200</v>
      </c>
      <c r="I73" s="29">
        <v>35400</v>
      </c>
      <c r="J73" s="31">
        <v>200</v>
      </c>
      <c r="K73" s="29">
        <f t="shared" si="21"/>
        <v>35400</v>
      </c>
      <c r="L73" s="29">
        <v>0</v>
      </c>
      <c r="M73" s="29">
        <v>0</v>
      </c>
    </row>
    <row r="74" spans="1:13" x14ac:dyDescent="0.25">
      <c r="A74" s="27" t="s">
        <v>118</v>
      </c>
      <c r="B74" s="28" t="s">
        <v>153</v>
      </c>
      <c r="C74" s="28" t="s">
        <v>154</v>
      </c>
      <c r="D74" s="29">
        <v>0</v>
      </c>
      <c r="E74" s="29">
        <v>0</v>
      </c>
      <c r="F74" s="30" t="s">
        <v>49</v>
      </c>
      <c r="G74" s="29">
        <f t="shared" si="25"/>
        <v>94.4</v>
      </c>
      <c r="H74" s="29">
        <v>400</v>
      </c>
      <c r="I74" s="29">
        <v>37760</v>
      </c>
      <c r="J74" s="31">
        <v>400</v>
      </c>
      <c r="K74" s="29">
        <f t="shared" si="21"/>
        <v>37760</v>
      </c>
      <c r="L74" s="29">
        <v>0</v>
      </c>
      <c r="M74" s="29">
        <v>0</v>
      </c>
    </row>
    <row r="75" spans="1:13" x14ac:dyDescent="0.25">
      <c r="A75" s="27" t="s">
        <v>155</v>
      </c>
      <c r="B75" s="28" t="s">
        <v>156</v>
      </c>
      <c r="C75" s="28" t="s">
        <v>157</v>
      </c>
      <c r="D75" s="29">
        <v>0</v>
      </c>
      <c r="E75" s="29">
        <v>0</v>
      </c>
      <c r="F75" s="30" t="s">
        <v>49</v>
      </c>
      <c r="G75" s="29">
        <f>+I75/H75</f>
        <v>155.00479999999999</v>
      </c>
      <c r="H75" s="29">
        <v>1400</v>
      </c>
      <c r="I75" s="29">
        <v>217006.72</v>
      </c>
      <c r="J75" s="31">
        <f>+H75-L75</f>
        <v>190</v>
      </c>
      <c r="K75" s="29">
        <f t="shared" si="21"/>
        <v>29450.911999999997</v>
      </c>
      <c r="L75" s="29">
        <v>1210</v>
      </c>
      <c r="M75" s="29">
        <f>+E75+I75-K75</f>
        <v>187555.80800000002</v>
      </c>
    </row>
    <row r="76" spans="1:13" x14ac:dyDescent="0.25">
      <c r="A76" s="32" t="s">
        <v>155</v>
      </c>
      <c r="B76" s="33" t="s">
        <v>158</v>
      </c>
      <c r="C76" s="33" t="s">
        <v>159</v>
      </c>
      <c r="D76" s="31">
        <v>0</v>
      </c>
      <c r="E76" s="31">
        <v>0</v>
      </c>
      <c r="F76" s="34" t="s">
        <v>35</v>
      </c>
      <c r="G76" s="31">
        <v>82.5</v>
      </c>
      <c r="H76" s="31">
        <v>100</v>
      </c>
      <c r="I76" s="31">
        <f t="shared" ref="I76" si="26">+G76*H76</f>
        <v>8250</v>
      </c>
      <c r="J76" s="31">
        <f t="shared" ref="J76:J77" si="27">+H76-L76</f>
        <v>100</v>
      </c>
      <c r="K76" s="31">
        <f t="shared" si="21"/>
        <v>8250</v>
      </c>
      <c r="L76" s="31">
        <v>0</v>
      </c>
      <c r="M76" s="31">
        <f t="shared" ref="M76:M78" si="28">+E76+I76-K76</f>
        <v>0</v>
      </c>
    </row>
    <row r="77" spans="1:13" x14ac:dyDescent="0.25">
      <c r="A77" s="27" t="s">
        <v>155</v>
      </c>
      <c r="B77" s="28" t="s">
        <v>160</v>
      </c>
      <c r="C77" s="28" t="s">
        <v>161</v>
      </c>
      <c r="D77" s="29">
        <v>0</v>
      </c>
      <c r="E77" s="29">
        <v>0</v>
      </c>
      <c r="F77" s="30" t="s">
        <v>162</v>
      </c>
      <c r="G77" s="29">
        <v>17.52</v>
      </c>
      <c r="H77" s="29">
        <v>50</v>
      </c>
      <c r="I77" s="29">
        <v>876</v>
      </c>
      <c r="J77" s="31">
        <f t="shared" si="27"/>
        <v>0</v>
      </c>
      <c r="K77" s="29">
        <v>876</v>
      </c>
      <c r="L77" s="29">
        <v>50</v>
      </c>
      <c r="M77" s="31">
        <f t="shared" si="28"/>
        <v>0</v>
      </c>
    </row>
    <row r="78" spans="1:13" x14ac:dyDescent="0.25">
      <c r="A78" s="27" t="s">
        <v>155</v>
      </c>
      <c r="B78" s="28" t="s">
        <v>163</v>
      </c>
      <c r="C78" s="28" t="s">
        <v>164</v>
      </c>
      <c r="D78" s="29">
        <v>0</v>
      </c>
      <c r="E78" s="29">
        <v>0</v>
      </c>
      <c r="F78" s="30" t="s">
        <v>49</v>
      </c>
      <c r="G78" s="29">
        <v>165</v>
      </c>
      <c r="H78" s="29">
        <v>80</v>
      </c>
      <c r="I78" s="29">
        <f t="shared" ref="I78" si="29">+G78*H78</f>
        <v>13200</v>
      </c>
      <c r="J78" s="31">
        <v>0</v>
      </c>
      <c r="K78" s="29">
        <v>165</v>
      </c>
      <c r="L78" s="29">
        <v>80</v>
      </c>
      <c r="M78" s="29">
        <f t="shared" si="28"/>
        <v>13035</v>
      </c>
    </row>
    <row r="79" spans="1:13" x14ac:dyDescent="0.25">
      <c r="A79" s="32" t="s">
        <v>155</v>
      </c>
      <c r="B79" s="33" t="s">
        <v>165</v>
      </c>
      <c r="C79" s="33" t="s">
        <v>166</v>
      </c>
      <c r="D79" s="31">
        <v>0</v>
      </c>
      <c r="E79" s="31">
        <v>0</v>
      </c>
      <c r="F79" s="34" t="s">
        <v>49</v>
      </c>
      <c r="G79" s="31">
        <v>24.2</v>
      </c>
      <c r="H79" s="31">
        <v>50</v>
      </c>
      <c r="I79" s="31">
        <v>1210</v>
      </c>
      <c r="J79" s="31">
        <v>0</v>
      </c>
      <c r="K79" s="31">
        <v>0</v>
      </c>
      <c r="L79" s="31">
        <v>0</v>
      </c>
      <c r="M79" s="31">
        <f>+E79+I79-K79</f>
        <v>1210</v>
      </c>
    </row>
    <row r="80" spans="1:13" x14ac:dyDescent="0.25">
      <c r="A80" s="27" t="s">
        <v>155</v>
      </c>
      <c r="B80" s="28" t="s">
        <v>131</v>
      </c>
      <c r="C80" s="28" t="s">
        <v>167</v>
      </c>
      <c r="D80" s="29">
        <v>0</v>
      </c>
      <c r="E80" s="29">
        <v>0</v>
      </c>
      <c r="F80" s="30" t="s">
        <v>162</v>
      </c>
      <c r="G80" s="29">
        <v>1188</v>
      </c>
      <c r="H80" s="29">
        <v>10</v>
      </c>
      <c r="I80" s="29">
        <f t="shared" ref="I80:I96" si="30">+G80*H80</f>
        <v>11880</v>
      </c>
      <c r="J80" s="31">
        <v>0</v>
      </c>
      <c r="K80" s="29">
        <f t="shared" ref="K80:K96" si="31">+J80*G80</f>
        <v>0</v>
      </c>
      <c r="L80" s="29">
        <v>10</v>
      </c>
      <c r="M80" s="29">
        <f t="shared" ref="M80" si="32">+E80+I80-K80</f>
        <v>11880</v>
      </c>
    </row>
    <row r="81" spans="1:13" x14ac:dyDescent="0.25">
      <c r="A81" s="27" t="s">
        <v>155</v>
      </c>
      <c r="B81" s="28" t="s">
        <v>168</v>
      </c>
      <c r="C81" s="28" t="s">
        <v>169</v>
      </c>
      <c r="D81" s="29">
        <v>0</v>
      </c>
      <c r="E81" s="29">
        <v>0</v>
      </c>
      <c r="F81" s="30" t="s">
        <v>40</v>
      </c>
      <c r="G81" s="29">
        <v>59</v>
      </c>
      <c r="H81" s="29">
        <v>150</v>
      </c>
      <c r="I81" s="29">
        <f t="shared" si="30"/>
        <v>8850</v>
      </c>
      <c r="J81" s="31">
        <v>60</v>
      </c>
      <c r="K81" s="29">
        <f t="shared" si="31"/>
        <v>3540</v>
      </c>
      <c r="L81" s="29">
        <f>+H81-J81</f>
        <v>90</v>
      </c>
      <c r="M81" s="29">
        <f>+E81+I81-K81</f>
        <v>5310</v>
      </c>
    </row>
    <row r="82" spans="1:13" x14ac:dyDescent="0.25">
      <c r="A82" s="27" t="s">
        <v>155</v>
      </c>
      <c r="B82" s="28" t="s">
        <v>170</v>
      </c>
      <c r="C82" s="28" t="s">
        <v>171</v>
      </c>
      <c r="D82" s="29">
        <v>0</v>
      </c>
      <c r="E82" s="29">
        <v>0</v>
      </c>
      <c r="F82" s="30" t="s">
        <v>35</v>
      </c>
      <c r="G82" s="29">
        <v>70</v>
      </c>
      <c r="H82" s="29">
        <v>82.5</v>
      </c>
      <c r="I82" s="29">
        <f t="shared" si="30"/>
        <v>5775</v>
      </c>
      <c r="J82" s="31">
        <v>0</v>
      </c>
      <c r="K82" s="29">
        <f t="shared" si="31"/>
        <v>0</v>
      </c>
      <c r="L82" s="29">
        <v>70</v>
      </c>
      <c r="M82" s="29">
        <f>+E82+I82-K82</f>
        <v>5775</v>
      </c>
    </row>
    <row r="83" spans="1:13" x14ac:dyDescent="0.25">
      <c r="A83" s="27" t="s">
        <v>155</v>
      </c>
      <c r="B83" s="28" t="s">
        <v>172</v>
      </c>
      <c r="C83" s="28" t="s">
        <v>173</v>
      </c>
      <c r="D83" s="29">
        <v>0</v>
      </c>
      <c r="E83" s="29">
        <v>0</v>
      </c>
      <c r="F83" s="30" t="s">
        <v>35</v>
      </c>
      <c r="G83" s="29">
        <v>1330</v>
      </c>
      <c r="H83" s="29">
        <v>50</v>
      </c>
      <c r="I83" s="29">
        <f t="shared" si="30"/>
        <v>66500</v>
      </c>
      <c r="J83" s="31">
        <v>28</v>
      </c>
      <c r="K83" s="29"/>
      <c r="L83" s="29">
        <f>+H83-J83</f>
        <v>22</v>
      </c>
      <c r="M83" s="29">
        <f t="shared" ref="M83:M84" si="33">+E83+I83-K83</f>
        <v>66500</v>
      </c>
    </row>
    <row r="84" spans="1:13" x14ac:dyDescent="0.25">
      <c r="A84" s="32" t="s">
        <v>155</v>
      </c>
      <c r="B84" s="33" t="s">
        <v>174</v>
      </c>
      <c r="C84" s="33" t="s">
        <v>175</v>
      </c>
      <c r="D84" s="31">
        <v>0</v>
      </c>
      <c r="E84" s="31">
        <v>0</v>
      </c>
      <c r="F84" s="34" t="s">
        <v>35</v>
      </c>
      <c r="G84" s="31">
        <v>25.39</v>
      </c>
      <c r="H84" s="31">
        <v>50</v>
      </c>
      <c r="I84" s="31">
        <f t="shared" si="30"/>
        <v>1269.5</v>
      </c>
      <c r="J84" s="31">
        <v>13</v>
      </c>
      <c r="K84" s="31">
        <f t="shared" si="31"/>
        <v>330.07</v>
      </c>
      <c r="L84" s="31">
        <v>50</v>
      </c>
      <c r="M84" s="31">
        <f t="shared" si="33"/>
        <v>939.43000000000006</v>
      </c>
    </row>
    <row r="85" spans="1:13" x14ac:dyDescent="0.25">
      <c r="A85" s="27" t="s">
        <v>155</v>
      </c>
      <c r="B85" s="28" t="s">
        <v>176</v>
      </c>
      <c r="C85" s="28" t="s">
        <v>177</v>
      </c>
      <c r="D85" s="29">
        <v>0</v>
      </c>
      <c r="E85" s="29">
        <v>0</v>
      </c>
      <c r="F85" s="30" t="s">
        <v>162</v>
      </c>
      <c r="G85" s="29">
        <v>495</v>
      </c>
      <c r="H85" s="29">
        <v>60</v>
      </c>
      <c r="I85" s="29">
        <f t="shared" si="30"/>
        <v>29700</v>
      </c>
      <c r="J85" s="31">
        <v>5</v>
      </c>
      <c r="K85" s="29">
        <f t="shared" si="31"/>
        <v>2475</v>
      </c>
      <c r="L85" s="29">
        <v>7</v>
      </c>
      <c r="M85" s="29">
        <f>+E85+I85-K85</f>
        <v>27225</v>
      </c>
    </row>
    <row r="86" spans="1:13" x14ac:dyDescent="0.25">
      <c r="A86" s="27" t="s">
        <v>155</v>
      </c>
      <c r="B86" s="28" t="s">
        <v>178</v>
      </c>
      <c r="C86" s="28" t="s">
        <v>179</v>
      </c>
      <c r="D86" s="29">
        <v>0</v>
      </c>
      <c r="E86" s="29">
        <v>0</v>
      </c>
      <c r="F86" s="30" t="s">
        <v>162</v>
      </c>
      <c r="G86" s="29">
        <v>49.5</v>
      </c>
      <c r="H86" s="29">
        <v>50</v>
      </c>
      <c r="I86" s="29">
        <f t="shared" si="30"/>
        <v>2475</v>
      </c>
      <c r="J86" s="31">
        <v>4</v>
      </c>
      <c r="K86" s="29">
        <f t="shared" si="31"/>
        <v>198</v>
      </c>
      <c r="L86" s="29">
        <f>+H86-J86</f>
        <v>46</v>
      </c>
      <c r="M86" s="29">
        <f t="shared" ref="M86:M96" si="34">+E86+I86-K86</f>
        <v>2277</v>
      </c>
    </row>
    <row r="87" spans="1:13" x14ac:dyDescent="0.25">
      <c r="A87" s="27" t="s">
        <v>155</v>
      </c>
      <c r="B87" s="28" t="s">
        <v>180</v>
      </c>
      <c r="C87" s="28" t="s">
        <v>181</v>
      </c>
      <c r="D87" s="29">
        <v>0</v>
      </c>
      <c r="E87" s="29">
        <v>0</v>
      </c>
      <c r="F87" s="30" t="s">
        <v>35</v>
      </c>
      <c r="G87" s="29">
        <v>71.5</v>
      </c>
      <c r="H87" s="29">
        <v>50</v>
      </c>
      <c r="I87" s="29">
        <f t="shared" si="30"/>
        <v>3575</v>
      </c>
      <c r="J87" s="31">
        <v>9</v>
      </c>
      <c r="K87" s="29">
        <f t="shared" si="31"/>
        <v>643.5</v>
      </c>
      <c r="L87" s="29">
        <f t="shared" ref="L87:L96" si="35">+H87-J87</f>
        <v>41</v>
      </c>
      <c r="M87" s="29">
        <f t="shared" si="34"/>
        <v>2931.5</v>
      </c>
    </row>
    <row r="88" spans="1:13" x14ac:dyDescent="0.25">
      <c r="A88" s="27" t="s">
        <v>155</v>
      </c>
      <c r="B88" s="28" t="s">
        <v>182</v>
      </c>
      <c r="C88" s="28" t="s">
        <v>183</v>
      </c>
      <c r="D88" s="29">
        <v>0</v>
      </c>
      <c r="E88" s="29">
        <v>0</v>
      </c>
      <c r="F88" s="30" t="s">
        <v>35</v>
      </c>
      <c r="G88" s="29">
        <v>571.12</v>
      </c>
      <c r="H88" s="29">
        <v>10</v>
      </c>
      <c r="I88" s="29">
        <f t="shared" si="30"/>
        <v>5711.2</v>
      </c>
      <c r="J88" s="31">
        <v>10</v>
      </c>
      <c r="K88" s="29">
        <f t="shared" si="31"/>
        <v>5711.2</v>
      </c>
      <c r="L88" s="29">
        <f t="shared" si="35"/>
        <v>0</v>
      </c>
      <c r="M88" s="29">
        <f t="shared" si="34"/>
        <v>0</v>
      </c>
    </row>
    <row r="89" spans="1:13" x14ac:dyDescent="0.25">
      <c r="A89" s="27" t="s">
        <v>155</v>
      </c>
      <c r="B89" s="28" t="s">
        <v>184</v>
      </c>
      <c r="C89" s="28" t="s">
        <v>185</v>
      </c>
      <c r="D89" s="29">
        <v>0</v>
      </c>
      <c r="E89" s="29">
        <v>0</v>
      </c>
      <c r="F89" s="30" t="s">
        <v>35</v>
      </c>
      <c r="G89" s="29">
        <v>302.5</v>
      </c>
      <c r="H89" s="29">
        <v>15</v>
      </c>
      <c r="I89" s="29">
        <f t="shared" si="30"/>
        <v>4537.5</v>
      </c>
      <c r="J89" s="31">
        <v>0</v>
      </c>
      <c r="K89" s="29">
        <f t="shared" si="31"/>
        <v>0</v>
      </c>
      <c r="L89" s="29">
        <f t="shared" si="35"/>
        <v>15</v>
      </c>
      <c r="M89" s="29">
        <f t="shared" si="34"/>
        <v>4537.5</v>
      </c>
    </row>
    <row r="90" spans="1:13" x14ac:dyDescent="0.25">
      <c r="A90" s="27" t="s">
        <v>155</v>
      </c>
      <c r="B90" s="28" t="s">
        <v>186</v>
      </c>
      <c r="C90" s="28" t="s">
        <v>187</v>
      </c>
      <c r="D90" s="29">
        <v>0</v>
      </c>
      <c r="E90" s="29">
        <v>0</v>
      </c>
      <c r="F90" s="30" t="s">
        <v>35</v>
      </c>
      <c r="G90" s="29">
        <v>302.5</v>
      </c>
      <c r="H90" s="29">
        <v>15</v>
      </c>
      <c r="I90" s="29">
        <f t="shared" si="30"/>
        <v>4537.5</v>
      </c>
      <c r="J90" s="31">
        <v>0</v>
      </c>
      <c r="K90" s="29">
        <f t="shared" si="31"/>
        <v>0</v>
      </c>
      <c r="L90" s="29">
        <f t="shared" si="35"/>
        <v>15</v>
      </c>
      <c r="M90" s="29">
        <f t="shared" si="34"/>
        <v>4537.5</v>
      </c>
    </row>
    <row r="91" spans="1:13" x14ac:dyDescent="0.25">
      <c r="A91" s="27" t="s">
        <v>155</v>
      </c>
      <c r="B91" s="28" t="s">
        <v>188</v>
      </c>
      <c r="C91" s="28" t="s">
        <v>189</v>
      </c>
      <c r="D91" s="29">
        <v>0</v>
      </c>
      <c r="E91" s="29">
        <v>0</v>
      </c>
      <c r="F91" s="30" t="s">
        <v>35</v>
      </c>
      <c r="G91" s="29">
        <v>571.12</v>
      </c>
      <c r="H91" s="29">
        <v>10</v>
      </c>
      <c r="I91" s="29">
        <f t="shared" si="30"/>
        <v>5711.2</v>
      </c>
      <c r="J91" s="31">
        <v>10</v>
      </c>
      <c r="K91" s="29">
        <f t="shared" si="31"/>
        <v>5711.2</v>
      </c>
      <c r="L91" s="29">
        <f t="shared" si="35"/>
        <v>0</v>
      </c>
      <c r="M91" s="29">
        <f t="shared" si="34"/>
        <v>0</v>
      </c>
    </row>
    <row r="92" spans="1:13" x14ac:dyDescent="0.25">
      <c r="A92" s="27" t="s">
        <v>155</v>
      </c>
      <c r="B92" s="28" t="s">
        <v>190</v>
      </c>
      <c r="C92" s="28" t="s">
        <v>191</v>
      </c>
      <c r="D92" s="29">
        <v>0</v>
      </c>
      <c r="E92" s="29">
        <v>0</v>
      </c>
      <c r="F92" s="30" t="s">
        <v>35</v>
      </c>
      <c r="G92" s="29">
        <v>47.199999999999996</v>
      </c>
      <c r="H92" s="29">
        <v>200</v>
      </c>
      <c r="I92" s="29">
        <f t="shared" si="30"/>
        <v>9440</v>
      </c>
      <c r="J92" s="31">
        <v>200</v>
      </c>
      <c r="K92" s="29">
        <f t="shared" si="31"/>
        <v>9440</v>
      </c>
      <c r="L92" s="29">
        <f t="shared" si="35"/>
        <v>0</v>
      </c>
      <c r="M92" s="29">
        <f t="shared" si="34"/>
        <v>0</v>
      </c>
    </row>
    <row r="93" spans="1:13" x14ac:dyDescent="0.25">
      <c r="A93" s="27" t="s">
        <v>155</v>
      </c>
      <c r="B93" s="28" t="s">
        <v>47</v>
      </c>
      <c r="C93" s="28" t="s">
        <v>192</v>
      </c>
      <c r="D93" s="29">
        <v>0</v>
      </c>
      <c r="E93" s="29">
        <v>0</v>
      </c>
      <c r="F93" s="30" t="s">
        <v>54</v>
      </c>
      <c r="G93" s="29">
        <v>99</v>
      </c>
      <c r="H93" s="29">
        <v>50</v>
      </c>
      <c r="I93" s="29">
        <f t="shared" si="30"/>
        <v>4950</v>
      </c>
      <c r="J93" s="31">
        <v>28</v>
      </c>
      <c r="K93" s="29">
        <f t="shared" si="31"/>
        <v>2772</v>
      </c>
      <c r="L93" s="29">
        <f t="shared" si="35"/>
        <v>22</v>
      </c>
      <c r="M93" s="29">
        <f t="shared" si="34"/>
        <v>2178</v>
      </c>
    </row>
    <row r="94" spans="1:13" x14ac:dyDescent="0.25">
      <c r="A94" s="27" t="s">
        <v>155</v>
      </c>
      <c r="B94" s="28" t="s">
        <v>193</v>
      </c>
      <c r="C94" s="28" t="s">
        <v>194</v>
      </c>
      <c r="D94" s="29">
        <v>0</v>
      </c>
      <c r="E94" s="29">
        <v>0</v>
      </c>
      <c r="F94" s="30" t="s">
        <v>35</v>
      </c>
      <c r="G94" s="29">
        <v>495.59999999999997</v>
      </c>
      <c r="H94" s="29">
        <v>10</v>
      </c>
      <c r="I94" s="29">
        <f t="shared" si="30"/>
        <v>4956</v>
      </c>
      <c r="J94" s="31">
        <v>10</v>
      </c>
      <c r="K94" s="29">
        <f t="shared" si="31"/>
        <v>4956</v>
      </c>
      <c r="L94" s="29">
        <f t="shared" si="35"/>
        <v>0</v>
      </c>
      <c r="M94" s="29">
        <f t="shared" si="34"/>
        <v>0</v>
      </c>
    </row>
    <row r="95" spans="1:13" x14ac:dyDescent="0.25">
      <c r="A95" s="27" t="s">
        <v>155</v>
      </c>
      <c r="B95" s="28" t="s">
        <v>195</v>
      </c>
      <c r="C95" s="28" t="s">
        <v>196</v>
      </c>
      <c r="D95" s="29">
        <v>0</v>
      </c>
      <c r="E95" s="29">
        <v>0</v>
      </c>
      <c r="F95" s="30" t="s">
        <v>35</v>
      </c>
      <c r="G95" s="29">
        <v>495.59999999999997</v>
      </c>
      <c r="H95" s="29">
        <v>10</v>
      </c>
      <c r="I95" s="29">
        <f t="shared" si="30"/>
        <v>4956</v>
      </c>
      <c r="J95" s="31">
        <v>10</v>
      </c>
      <c r="K95" s="29">
        <f t="shared" si="31"/>
        <v>4956</v>
      </c>
      <c r="L95" s="29">
        <f t="shared" si="35"/>
        <v>0</v>
      </c>
      <c r="M95" s="29">
        <f t="shared" si="34"/>
        <v>0</v>
      </c>
    </row>
    <row r="96" spans="1:13" x14ac:dyDescent="0.25">
      <c r="A96" s="27" t="s">
        <v>155</v>
      </c>
      <c r="B96" s="28" t="s">
        <v>197</v>
      </c>
      <c r="C96" s="28" t="s">
        <v>198</v>
      </c>
      <c r="D96" s="29">
        <v>0</v>
      </c>
      <c r="E96" s="29">
        <v>0</v>
      </c>
      <c r="F96" s="30" t="s">
        <v>35</v>
      </c>
      <c r="G96" s="29">
        <v>165</v>
      </c>
      <c r="H96" s="29">
        <v>30</v>
      </c>
      <c r="I96" s="29">
        <f t="shared" si="30"/>
        <v>4950</v>
      </c>
      <c r="J96" s="31">
        <v>8</v>
      </c>
      <c r="K96" s="29">
        <f t="shared" si="31"/>
        <v>1320</v>
      </c>
      <c r="L96" s="29">
        <f t="shared" si="35"/>
        <v>22</v>
      </c>
      <c r="M96" s="29">
        <f t="shared" si="34"/>
        <v>3630</v>
      </c>
    </row>
    <row r="97" spans="1:13" x14ac:dyDescent="0.25">
      <c r="A97" s="27" t="s">
        <v>155</v>
      </c>
      <c r="B97" s="28" t="s">
        <v>168</v>
      </c>
      <c r="C97" s="28" t="s">
        <v>199</v>
      </c>
      <c r="D97" s="29">
        <v>0</v>
      </c>
      <c r="E97" s="29">
        <f t="shared" ref="E97:E104" si="36">+D97*G97</f>
        <v>0</v>
      </c>
      <c r="F97" s="30" t="s">
        <v>35</v>
      </c>
      <c r="G97" s="29">
        <v>222.2</v>
      </c>
      <c r="H97" s="29">
        <v>50</v>
      </c>
      <c r="I97" s="29">
        <f>+G97*H97</f>
        <v>11110</v>
      </c>
      <c r="J97" s="31">
        <v>10</v>
      </c>
      <c r="K97" s="29">
        <f t="shared" ref="K97:K102" si="37">+E97</f>
        <v>0</v>
      </c>
      <c r="L97" s="29">
        <v>50</v>
      </c>
      <c r="M97" s="29">
        <f>+I97-J97</f>
        <v>11100</v>
      </c>
    </row>
    <row r="98" spans="1:13" x14ac:dyDescent="0.25">
      <c r="A98" s="27" t="s">
        <v>155</v>
      </c>
      <c r="B98" s="28" t="s">
        <v>170</v>
      </c>
      <c r="C98" s="28" t="s">
        <v>169</v>
      </c>
      <c r="D98" s="29">
        <v>140</v>
      </c>
      <c r="E98" s="29">
        <f t="shared" si="36"/>
        <v>14000</v>
      </c>
      <c r="F98" s="30" t="s">
        <v>93</v>
      </c>
      <c r="G98" s="29">
        <v>100</v>
      </c>
      <c r="H98" s="29">
        <v>0</v>
      </c>
      <c r="I98" s="29">
        <f t="shared" ref="I98" si="38">+G98*H98</f>
        <v>0</v>
      </c>
      <c r="J98" s="31">
        <v>5</v>
      </c>
      <c r="K98" s="29">
        <f t="shared" si="37"/>
        <v>14000</v>
      </c>
      <c r="L98" s="29">
        <v>0</v>
      </c>
      <c r="M98" s="29">
        <f t="shared" ref="M98:M103" si="39">+E98+I98-K98</f>
        <v>0</v>
      </c>
    </row>
    <row r="99" spans="1:13" x14ac:dyDescent="0.25">
      <c r="A99" s="27" t="s">
        <v>155</v>
      </c>
      <c r="B99" s="28" t="s">
        <v>184</v>
      </c>
      <c r="C99" s="28" t="s">
        <v>200</v>
      </c>
      <c r="D99" s="29">
        <v>0</v>
      </c>
      <c r="E99" s="29">
        <f t="shared" si="36"/>
        <v>0</v>
      </c>
      <c r="F99" s="30" t="s">
        <v>93</v>
      </c>
      <c r="G99" s="29">
        <v>88</v>
      </c>
      <c r="H99" s="29">
        <v>60</v>
      </c>
      <c r="I99" s="29">
        <f>+G99*H99</f>
        <v>5280</v>
      </c>
      <c r="J99" s="31">
        <v>8</v>
      </c>
      <c r="K99" s="29">
        <f t="shared" si="37"/>
        <v>0</v>
      </c>
      <c r="L99" s="29">
        <v>0</v>
      </c>
      <c r="M99" s="29">
        <f t="shared" si="39"/>
        <v>5280</v>
      </c>
    </row>
    <row r="100" spans="1:13" x14ac:dyDescent="0.25">
      <c r="A100" s="27" t="s">
        <v>155</v>
      </c>
      <c r="B100" s="28" t="s">
        <v>186</v>
      </c>
      <c r="C100" s="28" t="s">
        <v>201</v>
      </c>
      <c r="D100" s="29">
        <v>20</v>
      </c>
      <c r="E100" s="29">
        <f t="shared" si="36"/>
        <v>6200</v>
      </c>
      <c r="F100" s="30" t="s">
        <v>93</v>
      </c>
      <c r="G100" s="29">
        <v>310</v>
      </c>
      <c r="H100" s="29">
        <v>0</v>
      </c>
      <c r="I100" s="29">
        <f t="shared" ref="I100:I104" si="40">+G100*H100</f>
        <v>0</v>
      </c>
      <c r="J100" s="31">
        <f t="shared" ref="J100" si="41">+D100</f>
        <v>20</v>
      </c>
      <c r="K100" s="29">
        <f t="shared" si="37"/>
        <v>6200</v>
      </c>
      <c r="L100" s="29">
        <v>0</v>
      </c>
      <c r="M100" s="29">
        <f t="shared" si="39"/>
        <v>0</v>
      </c>
    </row>
    <row r="101" spans="1:13" x14ac:dyDescent="0.25">
      <c r="A101" s="27" t="s">
        <v>155</v>
      </c>
      <c r="B101" s="28" t="s">
        <v>202</v>
      </c>
      <c r="C101" s="28" t="s">
        <v>189</v>
      </c>
      <c r="D101" s="29">
        <v>8</v>
      </c>
      <c r="E101" s="29">
        <f t="shared" si="36"/>
        <v>2420</v>
      </c>
      <c r="F101" s="30" t="s">
        <v>35</v>
      </c>
      <c r="G101" s="29">
        <v>302.5</v>
      </c>
      <c r="H101" s="29">
        <v>15</v>
      </c>
      <c r="I101" s="29">
        <f t="shared" si="40"/>
        <v>4537.5</v>
      </c>
      <c r="J101" s="31">
        <v>12</v>
      </c>
      <c r="K101" s="29">
        <f t="shared" si="37"/>
        <v>2420</v>
      </c>
      <c r="L101" s="29">
        <v>11</v>
      </c>
      <c r="M101" s="29">
        <f t="shared" si="39"/>
        <v>4537.5</v>
      </c>
    </row>
    <row r="102" spans="1:13" x14ac:dyDescent="0.25">
      <c r="A102" s="27" t="s">
        <v>155</v>
      </c>
      <c r="B102" s="28" t="s">
        <v>203</v>
      </c>
      <c r="C102" s="28" t="s">
        <v>204</v>
      </c>
      <c r="D102" s="29">
        <v>14</v>
      </c>
      <c r="E102" s="29">
        <f t="shared" si="36"/>
        <v>34650</v>
      </c>
      <c r="F102" s="30" t="s">
        <v>93</v>
      </c>
      <c r="G102" s="29">
        <v>2475</v>
      </c>
      <c r="H102" s="29">
        <v>1</v>
      </c>
      <c r="I102" s="29">
        <f t="shared" si="40"/>
        <v>2475</v>
      </c>
      <c r="J102" s="31">
        <v>10</v>
      </c>
      <c r="K102" s="29">
        <f t="shared" si="37"/>
        <v>34650</v>
      </c>
      <c r="L102" s="29">
        <v>0</v>
      </c>
      <c r="M102" s="29">
        <f t="shared" si="39"/>
        <v>2475</v>
      </c>
    </row>
    <row r="103" spans="1:13" x14ac:dyDescent="0.25">
      <c r="A103" s="27" t="s">
        <v>155</v>
      </c>
      <c r="B103" s="28" t="s">
        <v>205</v>
      </c>
      <c r="C103" s="28" t="s">
        <v>206</v>
      </c>
      <c r="D103" s="29">
        <v>16</v>
      </c>
      <c r="E103" s="29">
        <f t="shared" si="36"/>
        <v>4000</v>
      </c>
      <c r="F103" s="30" t="s">
        <v>93</v>
      </c>
      <c r="G103" s="29">
        <v>250</v>
      </c>
      <c r="H103" s="29">
        <v>0</v>
      </c>
      <c r="I103" s="29">
        <f t="shared" si="40"/>
        <v>0</v>
      </c>
      <c r="J103" s="31">
        <v>4</v>
      </c>
      <c r="K103" s="29">
        <v>0</v>
      </c>
      <c r="L103" s="29">
        <v>0</v>
      </c>
      <c r="M103" s="29">
        <f t="shared" si="39"/>
        <v>4000</v>
      </c>
    </row>
    <row r="104" spans="1:13" x14ac:dyDescent="0.25">
      <c r="A104" s="27" t="s">
        <v>155</v>
      </c>
      <c r="B104" s="28" t="s">
        <v>195</v>
      </c>
      <c r="C104" s="28" t="s">
        <v>207</v>
      </c>
      <c r="D104" s="29">
        <v>10</v>
      </c>
      <c r="E104" s="29">
        <f t="shared" si="36"/>
        <v>1000</v>
      </c>
      <c r="F104" s="30" t="s">
        <v>35</v>
      </c>
      <c r="G104" s="29">
        <v>100</v>
      </c>
      <c r="H104" s="29">
        <v>0</v>
      </c>
      <c r="I104" s="29">
        <f t="shared" si="40"/>
        <v>0</v>
      </c>
      <c r="J104" s="31">
        <v>19</v>
      </c>
      <c r="K104" s="29">
        <v>0</v>
      </c>
      <c r="L104" s="29">
        <v>78</v>
      </c>
      <c r="M104" s="29">
        <f>+E104+I104-K104</f>
        <v>1000</v>
      </c>
    </row>
    <row r="105" spans="1:13" x14ac:dyDescent="0.25">
      <c r="A105" s="27" t="s">
        <v>155</v>
      </c>
      <c r="B105" s="28" t="s">
        <v>208</v>
      </c>
      <c r="C105" s="28" t="s">
        <v>209</v>
      </c>
      <c r="D105" s="29">
        <v>0</v>
      </c>
      <c r="E105" s="29">
        <v>0</v>
      </c>
      <c r="F105" s="30" t="s">
        <v>49</v>
      </c>
      <c r="G105" s="29">
        <f>+I105/H105</f>
        <v>3363</v>
      </c>
      <c r="H105" s="29">
        <v>10</v>
      </c>
      <c r="I105" s="29">
        <v>33630</v>
      </c>
      <c r="J105" s="31">
        <v>0</v>
      </c>
      <c r="K105" s="29">
        <v>0</v>
      </c>
      <c r="L105" s="29">
        <f>+D105+H105-J105</f>
        <v>10</v>
      </c>
      <c r="M105" s="29">
        <f>+E105+I105-K105</f>
        <v>33630</v>
      </c>
    </row>
    <row r="106" spans="1:13" x14ac:dyDescent="0.25">
      <c r="A106" s="27" t="s">
        <v>155</v>
      </c>
      <c r="B106" s="28" t="s">
        <v>210</v>
      </c>
      <c r="C106" s="28" t="s">
        <v>211</v>
      </c>
      <c r="D106" s="29">
        <v>0</v>
      </c>
      <c r="E106" s="29">
        <v>0</v>
      </c>
      <c r="F106" s="30" t="s">
        <v>49</v>
      </c>
      <c r="G106" s="29">
        <f t="shared" ref="G106:G118" si="42">+I106/H106</f>
        <v>6490</v>
      </c>
      <c r="H106" s="29">
        <v>9</v>
      </c>
      <c r="I106" s="29">
        <v>58410</v>
      </c>
      <c r="J106" s="31">
        <v>0</v>
      </c>
      <c r="K106" s="29">
        <v>0</v>
      </c>
      <c r="L106" s="29">
        <f t="shared" ref="L106:M126" si="43">+D106+H106-J106</f>
        <v>9</v>
      </c>
      <c r="M106" s="29">
        <f t="shared" si="43"/>
        <v>58410</v>
      </c>
    </row>
    <row r="107" spans="1:13" x14ac:dyDescent="0.25">
      <c r="A107" s="27" t="s">
        <v>155</v>
      </c>
      <c r="B107" s="28" t="s">
        <v>212</v>
      </c>
      <c r="C107" s="28" t="s">
        <v>213</v>
      </c>
      <c r="D107" s="29">
        <v>0</v>
      </c>
      <c r="E107" s="29">
        <v>0</v>
      </c>
      <c r="F107" s="30" t="s">
        <v>49</v>
      </c>
      <c r="G107" s="29">
        <f t="shared" si="42"/>
        <v>6372</v>
      </c>
      <c r="H107" s="29">
        <v>13</v>
      </c>
      <c r="I107" s="29">
        <v>82836</v>
      </c>
      <c r="J107" s="31">
        <v>0</v>
      </c>
      <c r="K107" s="29">
        <v>0</v>
      </c>
      <c r="L107" s="29">
        <f t="shared" si="43"/>
        <v>13</v>
      </c>
      <c r="M107" s="29">
        <f t="shared" si="43"/>
        <v>82836</v>
      </c>
    </row>
    <row r="108" spans="1:13" x14ac:dyDescent="0.25">
      <c r="A108" s="27" t="s">
        <v>155</v>
      </c>
      <c r="B108" s="28" t="s">
        <v>214</v>
      </c>
      <c r="C108" s="28" t="s">
        <v>215</v>
      </c>
      <c r="D108" s="29">
        <v>0</v>
      </c>
      <c r="E108" s="29">
        <v>0</v>
      </c>
      <c r="F108" s="30" t="s">
        <v>49</v>
      </c>
      <c r="G108" s="29">
        <f t="shared" si="42"/>
        <v>3658</v>
      </c>
      <c r="H108" s="29">
        <v>15</v>
      </c>
      <c r="I108" s="29">
        <v>54870</v>
      </c>
      <c r="J108" s="31">
        <v>0</v>
      </c>
      <c r="K108" s="29">
        <v>0</v>
      </c>
      <c r="L108" s="29">
        <f t="shared" si="43"/>
        <v>15</v>
      </c>
      <c r="M108" s="29">
        <f t="shared" si="43"/>
        <v>54870</v>
      </c>
    </row>
    <row r="109" spans="1:13" x14ac:dyDescent="0.25">
      <c r="A109" s="27" t="s">
        <v>155</v>
      </c>
      <c r="B109" s="28" t="s">
        <v>216</v>
      </c>
      <c r="C109" s="28" t="s">
        <v>217</v>
      </c>
      <c r="D109" s="29">
        <v>0</v>
      </c>
      <c r="E109" s="29">
        <v>0</v>
      </c>
      <c r="F109" s="30" t="s">
        <v>49</v>
      </c>
      <c r="G109" s="29">
        <f t="shared" si="42"/>
        <v>3481</v>
      </c>
      <c r="H109" s="29">
        <v>9</v>
      </c>
      <c r="I109" s="29">
        <v>31329</v>
      </c>
      <c r="J109" s="31">
        <v>0</v>
      </c>
      <c r="K109" s="29">
        <v>0</v>
      </c>
      <c r="L109" s="29">
        <f t="shared" si="43"/>
        <v>9</v>
      </c>
      <c r="M109" s="29">
        <f t="shared" si="43"/>
        <v>31329</v>
      </c>
    </row>
    <row r="110" spans="1:13" x14ac:dyDescent="0.25">
      <c r="A110" s="27" t="s">
        <v>155</v>
      </c>
      <c r="B110" s="28" t="s">
        <v>218</v>
      </c>
      <c r="C110" s="28" t="s">
        <v>219</v>
      </c>
      <c r="D110" s="29">
        <v>0</v>
      </c>
      <c r="E110" s="29">
        <v>0</v>
      </c>
      <c r="F110" s="30" t="s">
        <v>49</v>
      </c>
      <c r="G110" s="29">
        <f t="shared" si="42"/>
        <v>4189</v>
      </c>
      <c r="H110" s="29">
        <v>10</v>
      </c>
      <c r="I110" s="29">
        <v>41890</v>
      </c>
      <c r="J110" s="31">
        <v>0</v>
      </c>
      <c r="K110" s="29">
        <v>0</v>
      </c>
      <c r="L110" s="29">
        <f t="shared" si="43"/>
        <v>10</v>
      </c>
      <c r="M110" s="29">
        <f t="shared" si="43"/>
        <v>41890</v>
      </c>
    </row>
    <row r="111" spans="1:13" x14ac:dyDescent="0.25">
      <c r="A111" s="27" t="s">
        <v>155</v>
      </c>
      <c r="B111" s="28" t="s">
        <v>220</v>
      </c>
      <c r="C111" s="28" t="s">
        <v>221</v>
      </c>
      <c r="D111" s="29">
        <v>0</v>
      </c>
      <c r="E111" s="29">
        <v>0</v>
      </c>
      <c r="F111" s="30" t="s">
        <v>49</v>
      </c>
      <c r="G111" s="29">
        <f t="shared" si="42"/>
        <v>4130</v>
      </c>
      <c r="H111" s="29">
        <v>10</v>
      </c>
      <c r="I111" s="29">
        <v>41300</v>
      </c>
      <c r="J111" s="31">
        <v>0</v>
      </c>
      <c r="K111" s="29">
        <v>0</v>
      </c>
      <c r="L111" s="29">
        <f t="shared" si="43"/>
        <v>10</v>
      </c>
      <c r="M111" s="29">
        <f t="shared" si="43"/>
        <v>41300</v>
      </c>
    </row>
    <row r="112" spans="1:13" x14ac:dyDescent="0.25">
      <c r="A112" s="27" t="s">
        <v>155</v>
      </c>
      <c r="B112" s="28" t="s">
        <v>222</v>
      </c>
      <c r="C112" s="28" t="s">
        <v>223</v>
      </c>
      <c r="D112" s="29">
        <v>0</v>
      </c>
      <c r="E112" s="29">
        <v>0</v>
      </c>
      <c r="F112" s="30" t="s">
        <v>49</v>
      </c>
      <c r="G112" s="29">
        <f t="shared" si="42"/>
        <v>4720</v>
      </c>
      <c r="H112" s="29">
        <v>8</v>
      </c>
      <c r="I112" s="29">
        <v>37760</v>
      </c>
      <c r="J112" s="31">
        <v>0</v>
      </c>
      <c r="K112" s="29">
        <v>0</v>
      </c>
      <c r="L112" s="29">
        <f t="shared" si="43"/>
        <v>8</v>
      </c>
      <c r="M112" s="29">
        <f t="shared" si="43"/>
        <v>37760</v>
      </c>
    </row>
    <row r="113" spans="1:13" x14ac:dyDescent="0.25">
      <c r="A113" s="27" t="s">
        <v>155</v>
      </c>
      <c r="B113" s="28" t="s">
        <v>224</v>
      </c>
      <c r="C113" s="28" t="s">
        <v>225</v>
      </c>
      <c r="D113" s="29">
        <v>0</v>
      </c>
      <c r="E113" s="29">
        <v>0</v>
      </c>
      <c r="F113" s="30" t="s">
        <v>49</v>
      </c>
      <c r="G113" s="29">
        <f t="shared" si="42"/>
        <v>4130</v>
      </c>
      <c r="H113" s="29">
        <v>8</v>
      </c>
      <c r="I113" s="29">
        <v>33040</v>
      </c>
      <c r="J113" s="31">
        <v>0</v>
      </c>
      <c r="K113" s="29">
        <v>0</v>
      </c>
      <c r="L113" s="29">
        <f t="shared" si="43"/>
        <v>8</v>
      </c>
      <c r="M113" s="29">
        <f t="shared" si="43"/>
        <v>33040</v>
      </c>
    </row>
    <row r="114" spans="1:13" x14ac:dyDescent="0.25">
      <c r="A114" s="27" t="s">
        <v>155</v>
      </c>
      <c r="B114" s="28" t="s">
        <v>226</v>
      </c>
      <c r="C114" s="28" t="s">
        <v>227</v>
      </c>
      <c r="D114" s="29">
        <v>0</v>
      </c>
      <c r="E114" s="29">
        <v>0</v>
      </c>
      <c r="F114" s="30" t="s">
        <v>49</v>
      </c>
      <c r="G114" s="29">
        <f t="shared" si="42"/>
        <v>4130</v>
      </c>
      <c r="H114" s="29">
        <v>8</v>
      </c>
      <c r="I114" s="29">
        <v>33040</v>
      </c>
      <c r="J114" s="31">
        <v>0</v>
      </c>
      <c r="K114" s="29">
        <v>0</v>
      </c>
      <c r="L114" s="29">
        <f t="shared" si="43"/>
        <v>8</v>
      </c>
      <c r="M114" s="29">
        <f t="shared" si="43"/>
        <v>33040</v>
      </c>
    </row>
    <row r="115" spans="1:13" x14ac:dyDescent="0.25">
      <c r="A115" s="27" t="s">
        <v>155</v>
      </c>
      <c r="B115" s="28" t="s">
        <v>228</v>
      </c>
      <c r="C115" s="28" t="s">
        <v>229</v>
      </c>
      <c r="D115" s="29">
        <v>0</v>
      </c>
      <c r="E115" s="29">
        <v>0</v>
      </c>
      <c r="F115" s="30" t="s">
        <v>49</v>
      </c>
      <c r="G115" s="29">
        <f t="shared" si="42"/>
        <v>5605</v>
      </c>
      <c r="H115" s="29">
        <v>8</v>
      </c>
      <c r="I115" s="29">
        <v>44840</v>
      </c>
      <c r="J115" s="31">
        <v>0</v>
      </c>
      <c r="K115" s="29">
        <v>0</v>
      </c>
      <c r="L115" s="29">
        <f t="shared" si="43"/>
        <v>8</v>
      </c>
      <c r="M115" s="29">
        <f t="shared" si="43"/>
        <v>44840</v>
      </c>
    </row>
    <row r="116" spans="1:13" x14ac:dyDescent="0.25">
      <c r="A116" s="27" t="s">
        <v>155</v>
      </c>
      <c r="B116" s="28" t="s">
        <v>230</v>
      </c>
      <c r="C116" s="28" t="s">
        <v>231</v>
      </c>
      <c r="D116" s="29">
        <v>0</v>
      </c>
      <c r="E116" s="29">
        <v>0</v>
      </c>
      <c r="F116" s="30" t="s">
        <v>49</v>
      </c>
      <c r="G116" s="29">
        <f t="shared" si="42"/>
        <v>9676</v>
      </c>
      <c r="H116" s="29">
        <v>8</v>
      </c>
      <c r="I116" s="29">
        <v>77408</v>
      </c>
      <c r="J116" s="31">
        <v>0</v>
      </c>
      <c r="K116" s="29">
        <v>0</v>
      </c>
      <c r="L116" s="29">
        <f t="shared" si="43"/>
        <v>8</v>
      </c>
      <c r="M116" s="29">
        <f t="shared" si="43"/>
        <v>77408</v>
      </c>
    </row>
    <row r="117" spans="1:13" x14ac:dyDescent="0.25">
      <c r="A117" s="27" t="s">
        <v>155</v>
      </c>
      <c r="B117" s="28" t="s">
        <v>232</v>
      </c>
      <c r="C117" s="28" t="s">
        <v>233</v>
      </c>
      <c r="D117" s="29">
        <v>0</v>
      </c>
      <c r="E117" s="29">
        <v>0</v>
      </c>
      <c r="F117" s="30" t="s">
        <v>49</v>
      </c>
      <c r="G117" s="29">
        <f t="shared" si="42"/>
        <v>4661</v>
      </c>
      <c r="H117" s="29">
        <v>8</v>
      </c>
      <c r="I117" s="29">
        <v>37288</v>
      </c>
      <c r="J117" s="31">
        <v>0</v>
      </c>
      <c r="K117" s="29">
        <v>0</v>
      </c>
      <c r="L117" s="29">
        <f t="shared" si="43"/>
        <v>8</v>
      </c>
      <c r="M117" s="29">
        <f t="shared" si="43"/>
        <v>37288</v>
      </c>
    </row>
    <row r="118" spans="1:13" x14ac:dyDescent="0.25">
      <c r="A118" s="27" t="s">
        <v>155</v>
      </c>
      <c r="B118" s="28" t="s">
        <v>234</v>
      </c>
      <c r="C118" s="28" t="s">
        <v>235</v>
      </c>
      <c r="D118" s="29">
        <v>0</v>
      </c>
      <c r="E118" s="29">
        <v>0</v>
      </c>
      <c r="F118" s="30" t="s">
        <v>49</v>
      </c>
      <c r="G118" s="29">
        <f t="shared" si="42"/>
        <v>5782</v>
      </c>
      <c r="H118" s="29">
        <v>8</v>
      </c>
      <c r="I118" s="29">
        <v>46256</v>
      </c>
      <c r="J118" s="31">
        <v>0</v>
      </c>
      <c r="K118" s="29">
        <v>0</v>
      </c>
      <c r="L118" s="29">
        <f t="shared" si="43"/>
        <v>8</v>
      </c>
      <c r="M118" s="29">
        <f t="shared" si="43"/>
        <v>46256</v>
      </c>
    </row>
    <row r="119" spans="1:13" x14ac:dyDescent="0.25">
      <c r="A119" s="27" t="s">
        <v>155</v>
      </c>
      <c r="B119" s="28" t="s">
        <v>236</v>
      </c>
      <c r="C119" s="28" t="s">
        <v>237</v>
      </c>
      <c r="D119" s="29">
        <v>0</v>
      </c>
      <c r="E119" s="29">
        <v>0</v>
      </c>
      <c r="F119" s="30" t="s">
        <v>49</v>
      </c>
      <c r="G119" s="29">
        <f>+I119/H119</f>
        <v>6962</v>
      </c>
      <c r="H119" s="29">
        <v>6</v>
      </c>
      <c r="I119" s="29">
        <v>41772</v>
      </c>
      <c r="J119" s="31">
        <v>0</v>
      </c>
      <c r="K119" s="29">
        <v>0</v>
      </c>
      <c r="L119" s="29">
        <f t="shared" si="43"/>
        <v>6</v>
      </c>
      <c r="M119" s="29">
        <f t="shared" si="43"/>
        <v>41772</v>
      </c>
    </row>
    <row r="120" spans="1:13" x14ac:dyDescent="0.25">
      <c r="A120" s="27" t="s">
        <v>155</v>
      </c>
      <c r="B120" s="28" t="s">
        <v>238</v>
      </c>
      <c r="C120" s="28" t="s">
        <v>239</v>
      </c>
      <c r="D120" s="29">
        <v>0</v>
      </c>
      <c r="E120" s="29">
        <v>0</v>
      </c>
      <c r="F120" s="30" t="s">
        <v>49</v>
      </c>
      <c r="G120" s="29">
        <f t="shared" ref="G120:G125" si="44">+I120/H120</f>
        <v>6962</v>
      </c>
      <c r="H120" s="29">
        <v>6</v>
      </c>
      <c r="I120" s="29">
        <v>41772</v>
      </c>
      <c r="J120" s="31">
        <v>0</v>
      </c>
      <c r="K120" s="29">
        <v>0</v>
      </c>
      <c r="L120" s="29">
        <f t="shared" si="43"/>
        <v>6</v>
      </c>
      <c r="M120" s="29">
        <f t="shared" si="43"/>
        <v>41772</v>
      </c>
    </row>
    <row r="121" spans="1:13" x14ac:dyDescent="0.25">
      <c r="A121" s="27" t="s">
        <v>155</v>
      </c>
      <c r="B121" s="28" t="s">
        <v>240</v>
      </c>
      <c r="C121" s="28" t="s">
        <v>241</v>
      </c>
      <c r="D121" s="29">
        <v>0</v>
      </c>
      <c r="E121" s="29">
        <v>0</v>
      </c>
      <c r="F121" s="30" t="s">
        <v>49</v>
      </c>
      <c r="G121" s="29">
        <f t="shared" si="44"/>
        <v>6962</v>
      </c>
      <c r="H121" s="29">
        <v>6</v>
      </c>
      <c r="I121" s="29">
        <v>41772</v>
      </c>
      <c r="J121" s="31">
        <v>0</v>
      </c>
      <c r="K121" s="29">
        <v>0</v>
      </c>
      <c r="L121" s="29">
        <f t="shared" si="43"/>
        <v>6</v>
      </c>
      <c r="M121" s="29">
        <f t="shared" si="43"/>
        <v>41772</v>
      </c>
    </row>
    <row r="122" spans="1:13" x14ac:dyDescent="0.25">
      <c r="A122" s="27" t="s">
        <v>155</v>
      </c>
      <c r="B122" s="28" t="s">
        <v>242</v>
      </c>
      <c r="C122" s="28" t="s">
        <v>243</v>
      </c>
      <c r="D122" s="29">
        <v>0</v>
      </c>
      <c r="E122" s="29">
        <v>0</v>
      </c>
      <c r="F122" s="30" t="s">
        <v>49</v>
      </c>
      <c r="G122" s="29">
        <f t="shared" si="44"/>
        <v>1062</v>
      </c>
      <c r="H122" s="29">
        <v>25</v>
      </c>
      <c r="I122" s="29">
        <v>26550</v>
      </c>
      <c r="J122" s="31">
        <v>0</v>
      </c>
      <c r="K122" s="29">
        <v>0</v>
      </c>
      <c r="L122" s="29">
        <f t="shared" si="43"/>
        <v>25</v>
      </c>
      <c r="M122" s="29">
        <f t="shared" si="43"/>
        <v>26550</v>
      </c>
    </row>
    <row r="123" spans="1:13" x14ac:dyDescent="0.25">
      <c r="A123" s="27" t="s">
        <v>155</v>
      </c>
      <c r="B123" s="28" t="s">
        <v>244</v>
      </c>
      <c r="C123" s="28" t="s">
        <v>245</v>
      </c>
      <c r="D123" s="29">
        <v>0</v>
      </c>
      <c r="E123" s="29">
        <v>0</v>
      </c>
      <c r="F123" s="30" t="s">
        <v>49</v>
      </c>
      <c r="G123" s="29">
        <f t="shared" si="44"/>
        <v>1062</v>
      </c>
      <c r="H123" s="29">
        <v>15</v>
      </c>
      <c r="I123" s="29">
        <v>15930</v>
      </c>
      <c r="J123" s="31">
        <v>0</v>
      </c>
      <c r="K123" s="29">
        <v>0</v>
      </c>
      <c r="L123" s="29">
        <f t="shared" si="43"/>
        <v>15</v>
      </c>
      <c r="M123" s="29">
        <f t="shared" si="43"/>
        <v>15930</v>
      </c>
    </row>
    <row r="124" spans="1:13" x14ac:dyDescent="0.25">
      <c r="A124" s="27" t="s">
        <v>155</v>
      </c>
      <c r="B124" s="28" t="s">
        <v>246</v>
      </c>
      <c r="C124" s="28" t="s">
        <v>247</v>
      </c>
      <c r="D124" s="29">
        <v>0</v>
      </c>
      <c r="E124" s="29">
        <v>0</v>
      </c>
      <c r="F124" s="30" t="s">
        <v>49</v>
      </c>
      <c r="G124" s="29">
        <f t="shared" si="44"/>
        <v>1062</v>
      </c>
      <c r="H124" s="29">
        <v>15</v>
      </c>
      <c r="I124" s="29">
        <v>15930</v>
      </c>
      <c r="J124" s="31">
        <v>1</v>
      </c>
      <c r="K124" s="29">
        <v>0</v>
      </c>
      <c r="L124" s="29">
        <f t="shared" si="43"/>
        <v>14</v>
      </c>
      <c r="M124" s="29">
        <f t="shared" si="43"/>
        <v>15930</v>
      </c>
    </row>
    <row r="125" spans="1:13" x14ac:dyDescent="0.25">
      <c r="A125" s="27" t="s">
        <v>155</v>
      </c>
      <c r="B125" s="28" t="s">
        <v>248</v>
      </c>
      <c r="C125" s="28" t="s">
        <v>249</v>
      </c>
      <c r="D125" s="29">
        <v>0</v>
      </c>
      <c r="E125" s="29">
        <v>0</v>
      </c>
      <c r="F125" s="30" t="s">
        <v>49</v>
      </c>
      <c r="G125" s="29">
        <f t="shared" si="44"/>
        <v>1062</v>
      </c>
      <c r="H125" s="29">
        <v>15</v>
      </c>
      <c r="I125" s="29">
        <v>15930</v>
      </c>
      <c r="J125" s="31">
        <v>1</v>
      </c>
      <c r="K125" s="29">
        <v>0</v>
      </c>
      <c r="L125" s="29">
        <f t="shared" si="43"/>
        <v>14</v>
      </c>
      <c r="M125" s="29">
        <f t="shared" si="43"/>
        <v>15930</v>
      </c>
    </row>
    <row r="126" spans="1:13" x14ac:dyDescent="0.25">
      <c r="A126" s="27" t="s">
        <v>155</v>
      </c>
      <c r="B126" s="28" t="s">
        <v>250</v>
      </c>
      <c r="C126" s="28" t="s">
        <v>251</v>
      </c>
      <c r="D126" s="29">
        <v>25</v>
      </c>
      <c r="E126" s="29">
        <v>0</v>
      </c>
      <c r="F126" s="30" t="s">
        <v>49</v>
      </c>
      <c r="G126" s="29">
        <v>0</v>
      </c>
      <c r="H126" s="29">
        <v>0</v>
      </c>
      <c r="I126" s="29">
        <v>26550</v>
      </c>
      <c r="J126" s="31">
        <v>0</v>
      </c>
      <c r="K126" s="29">
        <v>0</v>
      </c>
      <c r="L126" s="29">
        <f t="shared" si="43"/>
        <v>25</v>
      </c>
      <c r="M126" s="29">
        <f t="shared" si="43"/>
        <v>26550</v>
      </c>
    </row>
    <row r="127" spans="1:13" x14ac:dyDescent="0.25">
      <c r="A127" s="27" t="s">
        <v>155</v>
      </c>
      <c r="B127" s="28" t="s">
        <v>252</v>
      </c>
      <c r="C127" s="28" t="s">
        <v>253</v>
      </c>
      <c r="D127" s="29">
        <v>15</v>
      </c>
      <c r="E127" s="29">
        <v>0</v>
      </c>
      <c r="F127" s="30" t="s">
        <v>49</v>
      </c>
      <c r="G127" s="29">
        <v>1062</v>
      </c>
      <c r="H127" s="29">
        <v>0</v>
      </c>
      <c r="I127" s="29">
        <v>15930</v>
      </c>
      <c r="J127" s="31">
        <v>0</v>
      </c>
      <c r="K127" s="29">
        <v>0</v>
      </c>
      <c r="L127" s="29">
        <v>15</v>
      </c>
      <c r="M127" s="29">
        <f>+E127+I127-K127</f>
        <v>15930</v>
      </c>
    </row>
    <row r="128" spans="1:13" x14ac:dyDescent="0.25">
      <c r="A128" s="27" t="s">
        <v>155</v>
      </c>
      <c r="B128" s="28" t="s">
        <v>254</v>
      </c>
      <c r="C128" s="28" t="s">
        <v>255</v>
      </c>
      <c r="D128" s="29">
        <v>15</v>
      </c>
      <c r="E128" s="29">
        <v>0</v>
      </c>
      <c r="F128" s="30" t="s">
        <v>49</v>
      </c>
      <c r="G128" s="29">
        <v>1062</v>
      </c>
      <c r="H128" s="29">
        <v>0</v>
      </c>
      <c r="I128" s="29">
        <v>15930</v>
      </c>
      <c r="J128" s="31">
        <v>0</v>
      </c>
      <c r="K128" s="29">
        <v>15930</v>
      </c>
      <c r="L128" s="29">
        <f t="shared" ref="L128:M131" si="45">+D128+H128-J128</f>
        <v>15</v>
      </c>
      <c r="M128" s="29">
        <f t="shared" si="45"/>
        <v>0</v>
      </c>
    </row>
    <row r="129" spans="1:13" x14ac:dyDescent="0.25">
      <c r="A129" s="27" t="s">
        <v>155</v>
      </c>
      <c r="B129" s="28" t="s">
        <v>256</v>
      </c>
      <c r="C129" s="28" t="s">
        <v>257</v>
      </c>
      <c r="D129" s="29">
        <v>15</v>
      </c>
      <c r="E129" s="29">
        <v>0</v>
      </c>
      <c r="F129" s="30" t="s">
        <v>49</v>
      </c>
      <c r="G129" s="29">
        <v>1062</v>
      </c>
      <c r="H129" s="29">
        <v>0</v>
      </c>
      <c r="I129" s="29">
        <v>15930</v>
      </c>
      <c r="J129" s="31">
        <v>2</v>
      </c>
      <c r="K129" s="29">
        <v>15930</v>
      </c>
      <c r="L129" s="29">
        <f t="shared" si="45"/>
        <v>13</v>
      </c>
      <c r="M129" s="29">
        <f t="shared" si="45"/>
        <v>0</v>
      </c>
    </row>
    <row r="130" spans="1:13" x14ac:dyDescent="0.25">
      <c r="A130" s="27" t="s">
        <v>258</v>
      </c>
      <c r="B130" s="28" t="s">
        <v>259</v>
      </c>
      <c r="C130" s="28" t="s">
        <v>260</v>
      </c>
      <c r="D130" s="29">
        <v>0</v>
      </c>
      <c r="E130" s="29">
        <v>0</v>
      </c>
      <c r="F130" s="30" t="s">
        <v>64</v>
      </c>
      <c r="G130" s="29">
        <v>2376</v>
      </c>
      <c r="H130" s="29">
        <v>2</v>
      </c>
      <c r="I130" s="29">
        <f t="shared" ref="I130:I131" si="46">+G130*H130</f>
        <v>4752</v>
      </c>
      <c r="J130" s="31">
        <v>21</v>
      </c>
      <c r="K130" s="29">
        <f>+J130*G130</f>
        <v>49896</v>
      </c>
      <c r="L130" s="29">
        <v>0</v>
      </c>
      <c r="M130" s="29">
        <f t="shared" si="45"/>
        <v>-45144</v>
      </c>
    </row>
    <row r="131" spans="1:13" x14ac:dyDescent="0.25">
      <c r="A131" s="27" t="s">
        <v>258</v>
      </c>
      <c r="B131" s="28" t="s">
        <v>261</v>
      </c>
      <c r="C131" s="28" t="s">
        <v>262</v>
      </c>
      <c r="D131" s="29">
        <v>0</v>
      </c>
      <c r="E131" s="29">
        <v>0</v>
      </c>
      <c r="F131" s="30" t="s">
        <v>35</v>
      </c>
      <c r="G131" s="29">
        <v>55.459999999999994</v>
      </c>
      <c r="H131" s="29">
        <v>0</v>
      </c>
      <c r="I131" s="29">
        <f t="shared" si="46"/>
        <v>0</v>
      </c>
      <c r="J131" s="31">
        <v>80</v>
      </c>
      <c r="K131" s="29">
        <f>+J131*G131</f>
        <v>4436.7999999999993</v>
      </c>
      <c r="L131" s="29">
        <v>0</v>
      </c>
      <c r="M131" s="29">
        <f t="shared" si="45"/>
        <v>-4436.7999999999993</v>
      </c>
    </row>
    <row r="132" spans="1:13" ht="15.75" x14ac:dyDescent="0.25">
      <c r="A132" s="48" t="s">
        <v>263</v>
      </c>
      <c r="B132" s="49"/>
      <c r="C132" s="50"/>
      <c r="D132" s="35">
        <f>SUM(D12:D131)</f>
        <v>4611</v>
      </c>
      <c r="E132" s="35">
        <f>SUM(E12:E131)</f>
        <v>615109.36</v>
      </c>
      <c r="F132" s="35"/>
      <c r="G132" s="35">
        <f t="shared" ref="G132:M132" si="47">SUM(G12:G131)</f>
        <v>161395.79581458514</v>
      </c>
      <c r="H132" s="35">
        <f t="shared" si="47"/>
        <v>40074.5</v>
      </c>
      <c r="I132" s="35">
        <f t="shared" si="47"/>
        <v>10116175.279291999</v>
      </c>
      <c r="J132" s="36">
        <f t="shared" si="47"/>
        <v>29045</v>
      </c>
      <c r="K132" s="35">
        <f t="shared" si="47"/>
        <v>11722219.759069778</v>
      </c>
      <c r="L132" s="35">
        <f t="shared" si="47"/>
        <v>4630</v>
      </c>
      <c r="M132" s="35">
        <f t="shared" si="47"/>
        <v>-990945.11977777653</v>
      </c>
    </row>
    <row r="133" spans="1:13" ht="15.75" x14ac:dyDescent="0.25">
      <c r="A133" s="37"/>
      <c r="B133" s="37"/>
      <c r="C133" s="37"/>
      <c r="D133" s="38"/>
      <c r="E133" s="38"/>
      <c r="F133" s="38"/>
      <c r="G133" s="38"/>
      <c r="H133" s="38"/>
      <c r="I133" s="38"/>
      <c r="J133" s="39"/>
      <c r="K133" s="38"/>
      <c r="L133" s="38"/>
      <c r="M133" s="38"/>
    </row>
    <row r="134" spans="1:13" x14ac:dyDescent="0.25">
      <c r="A134" s="40"/>
      <c r="B134" s="41"/>
      <c r="C134" s="41"/>
      <c r="D134" s="41"/>
      <c r="E134" s="41"/>
      <c r="F134" s="42"/>
      <c r="G134" s="42"/>
      <c r="H134" s="42"/>
      <c r="I134" s="43"/>
      <c r="J134" s="44"/>
      <c r="K134" s="42"/>
      <c r="L134" s="45"/>
      <c r="M134" s="46"/>
    </row>
    <row r="135" spans="1:13" x14ac:dyDescent="0.25">
      <c r="A135" s="51" t="s">
        <v>264</v>
      </c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2"/>
      <c r="M135" s="3"/>
    </row>
    <row r="136" spans="1:13" x14ac:dyDescent="0.25">
      <c r="A136" s="52" t="s">
        <v>265</v>
      </c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1"/>
      <c r="M136" s="3"/>
    </row>
    <row r="137" spans="1:13" x14ac:dyDescent="0.25">
      <c r="A137" s="1"/>
      <c r="B137" s="1"/>
      <c r="C137" s="1"/>
      <c r="D137" s="1"/>
      <c r="E137" s="2"/>
      <c r="F137" s="1"/>
      <c r="G137" s="1"/>
      <c r="H137" s="1"/>
      <c r="I137" s="3"/>
      <c r="J137" s="4"/>
      <c r="K137" s="1"/>
      <c r="L137" s="2"/>
      <c r="M137" s="3"/>
    </row>
    <row r="138" spans="1:13" x14ac:dyDescent="0.25">
      <c r="A138" s="1"/>
      <c r="B138" s="1"/>
      <c r="C138" s="1"/>
      <c r="D138" s="1"/>
      <c r="E138" s="2"/>
      <c r="F138" s="1"/>
      <c r="G138" s="1"/>
      <c r="H138" s="1"/>
      <c r="I138" s="3"/>
      <c r="J138" s="4"/>
      <c r="K138" s="1"/>
      <c r="L138" s="2"/>
      <c r="M138" s="3"/>
    </row>
    <row r="139" spans="1:13" x14ac:dyDescent="0.25">
      <c r="A139" s="1"/>
      <c r="B139" s="1"/>
      <c r="C139" s="1"/>
      <c r="D139" s="1"/>
      <c r="E139" s="2"/>
      <c r="F139" s="1"/>
      <c r="G139" s="1"/>
      <c r="H139" s="1"/>
      <c r="I139" s="3"/>
      <c r="J139" s="4"/>
      <c r="K139" s="1"/>
      <c r="L139" s="2"/>
      <c r="M139" s="3"/>
    </row>
    <row r="140" spans="1:13" ht="15.75" x14ac:dyDescent="0.25">
      <c r="A140" s="55" t="s">
        <v>266</v>
      </c>
      <c r="B140" s="55"/>
      <c r="C140" s="55"/>
      <c r="D140" s="1"/>
      <c r="E140" s="2"/>
      <c r="F140" s="5"/>
      <c r="G140" s="5"/>
      <c r="H140" s="5"/>
      <c r="I140" s="6"/>
      <c r="J140" s="7"/>
      <c r="K140" s="8"/>
      <c r="L140" s="5"/>
      <c r="M140" s="9"/>
    </row>
    <row r="141" spans="1:13" ht="15.75" thickBot="1" x14ac:dyDescent="0.3">
      <c r="A141" s="10"/>
      <c r="B141" s="11"/>
      <c r="C141" s="11"/>
      <c r="D141" s="11"/>
      <c r="E141" s="12"/>
      <c r="F141" s="11"/>
      <c r="G141" s="11"/>
      <c r="H141" s="13"/>
      <c r="I141" s="14"/>
      <c r="J141" s="15"/>
      <c r="K141" s="14"/>
      <c r="L141" s="14"/>
      <c r="M141" s="14"/>
    </row>
    <row r="142" spans="1:13" ht="16.5" thickBot="1" x14ac:dyDescent="0.3">
      <c r="A142" s="16"/>
      <c r="B142" s="17"/>
      <c r="C142" s="18"/>
      <c r="D142" s="56" t="s">
        <v>4</v>
      </c>
      <c r="E142" s="57"/>
      <c r="F142" s="19"/>
      <c r="G142" s="19"/>
      <c r="H142" s="58" t="s">
        <v>5</v>
      </c>
      <c r="I142" s="59"/>
      <c r="J142" s="60" t="s">
        <v>6</v>
      </c>
      <c r="K142" s="61"/>
      <c r="L142" s="53" t="s">
        <v>7</v>
      </c>
      <c r="M142" s="54"/>
    </row>
    <row r="143" spans="1:13" ht="60" x14ac:dyDescent="0.25">
      <c r="A143" s="20" t="s">
        <v>8</v>
      </c>
      <c r="B143" s="20" t="s">
        <v>9</v>
      </c>
      <c r="C143" s="21" t="s">
        <v>10</v>
      </c>
      <c r="D143" s="22" t="s">
        <v>11</v>
      </c>
      <c r="E143" s="23" t="s">
        <v>12</v>
      </c>
      <c r="F143" s="20" t="s">
        <v>13</v>
      </c>
      <c r="G143" s="20" t="s">
        <v>14</v>
      </c>
      <c r="H143" s="24" t="s">
        <v>15</v>
      </c>
      <c r="I143" s="25" t="s">
        <v>16</v>
      </c>
      <c r="J143" s="26" t="s">
        <v>11</v>
      </c>
      <c r="K143" s="24" t="s">
        <v>16</v>
      </c>
      <c r="L143" s="25" t="s">
        <v>17</v>
      </c>
      <c r="M143" s="25" t="s">
        <v>18</v>
      </c>
    </row>
    <row r="144" spans="1:13" x14ac:dyDescent="0.25">
      <c r="A144" s="27" t="s">
        <v>19</v>
      </c>
      <c r="B144" s="28" t="s">
        <v>20</v>
      </c>
      <c r="C144" s="28" t="s">
        <v>21</v>
      </c>
      <c r="D144" s="29">
        <v>0</v>
      </c>
      <c r="E144" s="29">
        <v>318418.36</v>
      </c>
      <c r="F144" s="30" t="s">
        <v>22</v>
      </c>
      <c r="G144" s="29">
        <v>90</v>
      </c>
      <c r="H144" s="29">
        <v>8432</v>
      </c>
      <c r="I144" s="29">
        <f>+G144*H144</f>
        <v>758880</v>
      </c>
      <c r="J144" s="31">
        <f>+D144+H144</f>
        <v>8432</v>
      </c>
      <c r="K144" s="29">
        <f>+G144*J144</f>
        <v>758880</v>
      </c>
      <c r="L144" s="29">
        <v>0</v>
      </c>
      <c r="M144" s="29">
        <f>+E144+I144-K144</f>
        <v>318418.35999999987</v>
      </c>
    </row>
    <row r="145" spans="1:13" x14ac:dyDescent="0.25">
      <c r="A145" s="27" t="s">
        <v>23</v>
      </c>
      <c r="B145" s="28" t="s">
        <v>24</v>
      </c>
      <c r="C145" s="28" t="s">
        <v>25</v>
      </c>
      <c r="D145" s="29">
        <v>0</v>
      </c>
      <c r="E145" s="29">
        <v>84075</v>
      </c>
      <c r="F145" s="30" t="s">
        <v>26</v>
      </c>
      <c r="G145" s="29">
        <v>336.29999999999995</v>
      </c>
      <c r="H145" s="29">
        <v>250</v>
      </c>
      <c r="I145" s="29">
        <f>+G145*H145</f>
        <v>84074.999999999985</v>
      </c>
      <c r="J145" s="31">
        <f>+D145+250</f>
        <v>250</v>
      </c>
      <c r="K145" s="29">
        <f t="shared" ref="K145:K146" si="48">+J145*G145</f>
        <v>84074.999999999985</v>
      </c>
      <c r="L145" s="29">
        <v>0</v>
      </c>
      <c r="M145" s="29">
        <f t="shared" ref="M145:M147" si="49">+E145+I145-K145</f>
        <v>84075.000000000015</v>
      </c>
    </row>
    <row r="146" spans="1:13" x14ac:dyDescent="0.25">
      <c r="A146" s="27" t="s">
        <v>23</v>
      </c>
      <c r="B146" s="28" t="s">
        <v>27</v>
      </c>
      <c r="C146" s="28" t="s">
        <v>28</v>
      </c>
      <c r="D146" s="29">
        <v>0</v>
      </c>
      <c r="E146" s="29">
        <v>54280</v>
      </c>
      <c r="F146" s="30" t="s">
        <v>26</v>
      </c>
      <c r="G146" s="29">
        <v>542.79999999999995</v>
      </c>
      <c r="H146" s="29">
        <v>0</v>
      </c>
      <c r="I146" s="29">
        <f>+G146*H146</f>
        <v>0</v>
      </c>
      <c r="J146" s="31">
        <v>100</v>
      </c>
      <c r="K146" s="29">
        <f t="shared" si="48"/>
        <v>54279.999999999993</v>
      </c>
      <c r="L146" s="29">
        <v>0</v>
      </c>
      <c r="M146" s="29">
        <f t="shared" si="49"/>
        <v>0</v>
      </c>
    </row>
    <row r="147" spans="1:13" x14ac:dyDescent="0.25">
      <c r="A147" s="27" t="s">
        <v>23</v>
      </c>
      <c r="B147" s="28" t="s">
        <v>29</v>
      </c>
      <c r="C147" s="28" t="s">
        <v>30</v>
      </c>
      <c r="D147" s="29">
        <v>0</v>
      </c>
      <c r="E147" s="29">
        <v>0</v>
      </c>
      <c r="F147" s="30" t="s">
        <v>31</v>
      </c>
      <c r="G147" s="29">
        <v>10</v>
      </c>
      <c r="H147" s="29">
        <v>10000</v>
      </c>
      <c r="I147" s="29">
        <v>100000</v>
      </c>
      <c r="J147" s="31">
        <f>+D147</f>
        <v>0</v>
      </c>
      <c r="K147" s="29">
        <v>100000</v>
      </c>
      <c r="L147" s="29">
        <v>0</v>
      </c>
      <c r="M147" s="29">
        <f t="shared" si="49"/>
        <v>0</v>
      </c>
    </row>
    <row r="148" spans="1:13" x14ac:dyDescent="0.25">
      <c r="A148" s="32" t="s">
        <v>32</v>
      </c>
      <c r="B148" s="33" t="s">
        <v>33</v>
      </c>
      <c r="C148" s="33" t="s">
        <v>34</v>
      </c>
      <c r="D148" s="31">
        <v>0</v>
      </c>
      <c r="E148" s="31">
        <v>0</v>
      </c>
      <c r="F148" s="34" t="s">
        <v>35</v>
      </c>
      <c r="G148" s="31">
        <v>385</v>
      </c>
      <c r="H148" s="31">
        <v>50</v>
      </c>
      <c r="I148" s="31">
        <f t="shared" ref="I148:I149" si="50">+G148*H148</f>
        <v>19250</v>
      </c>
      <c r="J148" s="31">
        <v>15</v>
      </c>
      <c r="K148" s="31">
        <f>+J148*G148</f>
        <v>5775</v>
      </c>
      <c r="L148" s="31">
        <f>+H148-J148</f>
        <v>35</v>
      </c>
      <c r="M148" s="31">
        <f>+E148+I148-K148</f>
        <v>13475</v>
      </c>
    </row>
    <row r="149" spans="1:13" x14ac:dyDescent="0.25">
      <c r="A149" s="27" t="s">
        <v>32</v>
      </c>
      <c r="B149" s="28" t="s">
        <v>27</v>
      </c>
      <c r="C149" s="28" t="s">
        <v>36</v>
      </c>
      <c r="D149" s="29">
        <v>0</v>
      </c>
      <c r="E149" s="29">
        <v>0</v>
      </c>
      <c r="F149" s="30" t="s">
        <v>37</v>
      </c>
      <c r="G149" s="29">
        <v>1528.1</v>
      </c>
      <c r="H149" s="29">
        <v>0</v>
      </c>
      <c r="I149" s="29">
        <f t="shared" si="50"/>
        <v>0</v>
      </c>
      <c r="J149" s="31">
        <v>50</v>
      </c>
      <c r="K149" s="29">
        <f>+J149*G149</f>
        <v>76405</v>
      </c>
      <c r="L149" s="29">
        <v>0</v>
      </c>
      <c r="M149" s="29">
        <f t="shared" ref="M149:M162" si="51">+E149+I149-K149</f>
        <v>-76405</v>
      </c>
    </row>
    <row r="150" spans="1:13" x14ac:dyDescent="0.25">
      <c r="A150" s="27" t="s">
        <v>32</v>
      </c>
      <c r="B150" s="28" t="s">
        <v>38</v>
      </c>
      <c r="C150" s="28" t="s">
        <v>39</v>
      </c>
      <c r="D150" s="29">
        <v>2748</v>
      </c>
      <c r="E150" s="29">
        <v>0</v>
      </c>
      <c r="F150" s="30" t="s">
        <v>40</v>
      </c>
      <c r="G150" s="29">
        <f>+I150/H150</f>
        <v>742.96296296296293</v>
      </c>
      <c r="H150" s="29">
        <v>648</v>
      </c>
      <c r="I150" s="29">
        <v>481440</v>
      </c>
      <c r="J150" s="31">
        <v>506</v>
      </c>
      <c r="K150" s="29">
        <f>+J150*G150</f>
        <v>375939.25925925927</v>
      </c>
      <c r="L150" s="29">
        <v>203</v>
      </c>
      <c r="M150" s="29">
        <f t="shared" si="51"/>
        <v>105500.74074074073</v>
      </c>
    </row>
    <row r="151" spans="1:13" x14ac:dyDescent="0.25">
      <c r="A151" s="27" t="s">
        <v>32</v>
      </c>
      <c r="B151" s="28" t="s">
        <v>41</v>
      </c>
      <c r="C151" s="28" t="s">
        <v>42</v>
      </c>
      <c r="D151" s="29">
        <v>0</v>
      </c>
      <c r="E151" s="29">
        <v>0</v>
      </c>
      <c r="F151" s="30" t="s">
        <v>40</v>
      </c>
      <c r="G151" s="29">
        <v>9500</v>
      </c>
      <c r="H151" s="29">
        <v>2</v>
      </c>
      <c r="I151" s="29">
        <v>22420</v>
      </c>
      <c r="J151" s="31">
        <v>1</v>
      </c>
      <c r="K151" s="29">
        <f>+J151*G151</f>
        <v>9500</v>
      </c>
      <c r="L151" s="29">
        <v>1</v>
      </c>
      <c r="M151" s="29">
        <f t="shared" si="51"/>
        <v>12920</v>
      </c>
    </row>
    <row r="152" spans="1:13" x14ac:dyDescent="0.25">
      <c r="A152" s="32" t="s">
        <v>32</v>
      </c>
      <c r="B152" s="33" t="s">
        <v>43</v>
      </c>
      <c r="C152" s="33" t="s">
        <v>44</v>
      </c>
      <c r="D152" s="31">
        <v>0</v>
      </c>
      <c r="E152" s="31">
        <v>0</v>
      </c>
      <c r="F152" s="34" t="s">
        <v>35</v>
      </c>
      <c r="G152" s="31">
        <v>522.5</v>
      </c>
      <c r="H152" s="31">
        <v>30</v>
      </c>
      <c r="I152" s="31">
        <v>18496.5</v>
      </c>
      <c r="J152" s="31">
        <v>0</v>
      </c>
      <c r="K152" s="31">
        <f t="shared" ref="K152:K153" si="52">+J152*G152</f>
        <v>0</v>
      </c>
      <c r="L152" s="31">
        <v>0</v>
      </c>
      <c r="M152" s="31">
        <f t="shared" si="51"/>
        <v>18496.5</v>
      </c>
    </row>
    <row r="153" spans="1:13" x14ac:dyDescent="0.25">
      <c r="A153" s="27" t="s">
        <v>32</v>
      </c>
      <c r="B153" s="28" t="s">
        <v>45</v>
      </c>
      <c r="C153" s="28" t="s">
        <v>46</v>
      </c>
      <c r="D153" s="29">
        <v>0</v>
      </c>
      <c r="E153" s="29">
        <v>0</v>
      </c>
      <c r="F153" s="30" t="s">
        <v>40</v>
      </c>
      <c r="G153" s="29">
        <f t="shared" ref="G153" si="53">+I153/H153</f>
        <v>112.1</v>
      </c>
      <c r="H153" s="29">
        <v>400</v>
      </c>
      <c r="I153" s="29">
        <v>44840</v>
      </c>
      <c r="J153" s="31">
        <v>400</v>
      </c>
      <c r="K153" s="29">
        <f t="shared" si="52"/>
        <v>44840</v>
      </c>
      <c r="L153" s="29">
        <v>0</v>
      </c>
      <c r="M153" s="29">
        <f t="shared" si="51"/>
        <v>0</v>
      </c>
    </row>
    <row r="154" spans="1:13" x14ac:dyDescent="0.25">
      <c r="A154" s="32" t="s">
        <v>32</v>
      </c>
      <c r="B154" s="33" t="s">
        <v>47</v>
      </c>
      <c r="C154" s="33" t="s">
        <v>48</v>
      </c>
      <c r="D154" s="31">
        <v>0</v>
      </c>
      <c r="E154" s="31">
        <v>0</v>
      </c>
      <c r="F154" s="34" t="s">
        <v>49</v>
      </c>
      <c r="G154" s="31">
        <v>330</v>
      </c>
      <c r="H154" s="31">
        <v>50</v>
      </c>
      <c r="I154" s="31">
        <f t="shared" ref="I154" si="54">+G154*H154</f>
        <v>16500</v>
      </c>
      <c r="J154" s="31">
        <v>0</v>
      </c>
      <c r="K154" s="31">
        <f>+J154*G154</f>
        <v>0</v>
      </c>
      <c r="L154" s="31">
        <v>50</v>
      </c>
      <c r="M154" s="31">
        <f t="shared" si="51"/>
        <v>16500</v>
      </c>
    </row>
    <row r="155" spans="1:13" x14ac:dyDescent="0.25">
      <c r="A155" s="27" t="s">
        <v>32</v>
      </c>
      <c r="B155" s="28" t="s">
        <v>50</v>
      </c>
      <c r="C155" s="28" t="s">
        <v>51</v>
      </c>
      <c r="D155" s="29">
        <v>1290</v>
      </c>
      <c r="E155" s="29">
        <v>0</v>
      </c>
      <c r="F155" s="30" t="s">
        <v>40</v>
      </c>
      <c r="G155" s="29">
        <f>+I155/H155</f>
        <v>132.42222222222222</v>
      </c>
      <c r="H155" s="29">
        <v>2700</v>
      </c>
      <c r="I155" s="29">
        <v>357540</v>
      </c>
      <c r="J155" s="31">
        <v>256</v>
      </c>
      <c r="K155" s="29">
        <f>+J155*G155</f>
        <v>33900.088888888888</v>
      </c>
      <c r="L155" s="29">
        <v>1200</v>
      </c>
      <c r="M155" s="29">
        <f t="shared" si="51"/>
        <v>323639.91111111111</v>
      </c>
    </row>
    <row r="156" spans="1:13" x14ac:dyDescent="0.25">
      <c r="A156" s="27" t="s">
        <v>32</v>
      </c>
      <c r="B156" s="28" t="s">
        <v>52</v>
      </c>
      <c r="C156" s="28" t="s">
        <v>53</v>
      </c>
      <c r="D156" s="29">
        <v>0</v>
      </c>
      <c r="E156" s="29">
        <v>0</v>
      </c>
      <c r="F156" s="30" t="s">
        <v>54</v>
      </c>
      <c r="G156" s="29">
        <v>115.64</v>
      </c>
      <c r="H156" s="29">
        <v>160</v>
      </c>
      <c r="I156" s="29">
        <f t="shared" ref="I156:I162" si="55">+G156*H156</f>
        <v>18502.400000000001</v>
      </c>
      <c r="J156" s="31">
        <v>240</v>
      </c>
      <c r="K156" s="29">
        <f t="shared" ref="K156:K173" si="56">+J156*G156</f>
        <v>27753.599999999999</v>
      </c>
      <c r="L156" s="29">
        <f>+H156-J156</f>
        <v>-80</v>
      </c>
      <c r="M156" s="29">
        <f t="shared" si="51"/>
        <v>-9251.1999999999971</v>
      </c>
    </row>
    <row r="157" spans="1:13" x14ac:dyDescent="0.25">
      <c r="A157" s="27" t="s">
        <v>32</v>
      </c>
      <c r="B157" s="28" t="s">
        <v>55</v>
      </c>
      <c r="C157" s="28" t="s">
        <v>56</v>
      </c>
      <c r="D157" s="29">
        <v>17</v>
      </c>
      <c r="E157" s="29">
        <v>0</v>
      </c>
      <c r="F157" s="30" t="s">
        <v>35</v>
      </c>
      <c r="G157" s="29">
        <v>17.52</v>
      </c>
      <c r="H157" s="29">
        <v>50</v>
      </c>
      <c r="I157" s="29">
        <f t="shared" si="55"/>
        <v>876</v>
      </c>
      <c r="J157" s="31">
        <v>2</v>
      </c>
      <c r="K157" s="29">
        <f t="shared" si="56"/>
        <v>35.04</v>
      </c>
      <c r="L157" s="29">
        <v>0</v>
      </c>
      <c r="M157" s="29">
        <f t="shared" si="51"/>
        <v>840.96</v>
      </c>
    </row>
    <row r="158" spans="1:13" x14ac:dyDescent="0.25">
      <c r="A158" s="27" t="s">
        <v>32</v>
      </c>
      <c r="B158" s="28" t="s">
        <v>57</v>
      </c>
      <c r="C158" s="28" t="s">
        <v>58</v>
      </c>
      <c r="D158" s="29">
        <v>0</v>
      </c>
      <c r="E158" s="29">
        <v>0</v>
      </c>
      <c r="F158" s="30" t="s">
        <v>35</v>
      </c>
      <c r="G158" s="29">
        <v>873.19999999999993</v>
      </c>
      <c r="H158" s="29">
        <v>10</v>
      </c>
      <c r="I158" s="29">
        <f t="shared" si="55"/>
        <v>8732</v>
      </c>
      <c r="J158" s="31">
        <v>2</v>
      </c>
      <c r="K158" s="29">
        <f t="shared" si="56"/>
        <v>1746.3999999999999</v>
      </c>
      <c r="L158" s="29">
        <f>+H158-J158</f>
        <v>8</v>
      </c>
      <c r="M158" s="29">
        <f t="shared" si="51"/>
        <v>6985.6</v>
      </c>
    </row>
    <row r="159" spans="1:13" x14ac:dyDescent="0.25">
      <c r="A159" s="27" t="s">
        <v>32</v>
      </c>
      <c r="B159" s="28" t="s">
        <v>59</v>
      </c>
      <c r="C159" s="28" t="s">
        <v>60</v>
      </c>
      <c r="D159" s="29">
        <v>0</v>
      </c>
      <c r="E159" s="29">
        <v>0</v>
      </c>
      <c r="F159" s="30" t="s">
        <v>35</v>
      </c>
      <c r="G159" s="29">
        <v>348.09999999999997</v>
      </c>
      <c r="H159" s="29">
        <v>520</v>
      </c>
      <c r="I159" s="29">
        <f t="shared" si="55"/>
        <v>181011.99999999997</v>
      </c>
      <c r="J159" s="31">
        <v>520</v>
      </c>
      <c r="K159" s="29">
        <f t="shared" si="56"/>
        <v>181011.99999999997</v>
      </c>
      <c r="L159" s="29">
        <f>+H159-J159</f>
        <v>0</v>
      </c>
      <c r="M159" s="29">
        <f t="shared" si="51"/>
        <v>0</v>
      </c>
    </row>
    <row r="160" spans="1:13" x14ac:dyDescent="0.25">
      <c r="A160" s="27" t="s">
        <v>61</v>
      </c>
      <c r="B160" s="28" t="s">
        <v>62</v>
      </c>
      <c r="C160" s="28" t="s">
        <v>63</v>
      </c>
      <c r="D160" s="29">
        <v>0</v>
      </c>
      <c r="E160" s="29">
        <v>0</v>
      </c>
      <c r="F160" s="30" t="s">
        <v>64</v>
      </c>
      <c r="G160" s="29">
        <v>24.779999999999998</v>
      </c>
      <c r="H160" s="29">
        <v>300</v>
      </c>
      <c r="I160" s="29">
        <f t="shared" si="55"/>
        <v>7433.9999999999991</v>
      </c>
      <c r="J160" s="31">
        <v>9</v>
      </c>
      <c r="K160" s="29">
        <f t="shared" si="56"/>
        <v>223.01999999999998</v>
      </c>
      <c r="L160" s="29">
        <v>0</v>
      </c>
      <c r="M160" s="29">
        <f t="shared" si="51"/>
        <v>7210.98</v>
      </c>
    </row>
    <row r="161" spans="1:13" x14ac:dyDescent="0.25">
      <c r="A161" s="27" t="s">
        <v>61</v>
      </c>
      <c r="B161" s="28" t="s">
        <v>65</v>
      </c>
      <c r="C161" s="28" t="s">
        <v>66</v>
      </c>
      <c r="D161" s="29">
        <v>0</v>
      </c>
      <c r="E161" s="29">
        <v>0</v>
      </c>
      <c r="F161" s="30" t="s">
        <v>64</v>
      </c>
      <c r="G161" s="29">
        <v>51.919999999999995</v>
      </c>
      <c r="H161" s="29">
        <v>300</v>
      </c>
      <c r="I161" s="29">
        <f t="shared" si="55"/>
        <v>15575.999999999998</v>
      </c>
      <c r="J161" s="31">
        <v>9</v>
      </c>
      <c r="K161" s="29">
        <f t="shared" si="56"/>
        <v>467.28</v>
      </c>
      <c r="L161" s="29">
        <f>+H161-J161</f>
        <v>291</v>
      </c>
      <c r="M161" s="29">
        <f t="shared" si="51"/>
        <v>15108.719999999998</v>
      </c>
    </row>
    <row r="162" spans="1:13" x14ac:dyDescent="0.25">
      <c r="A162" s="27" t="s">
        <v>61</v>
      </c>
      <c r="B162" s="28" t="s">
        <v>67</v>
      </c>
      <c r="C162" s="28" t="s">
        <v>68</v>
      </c>
      <c r="D162" s="29">
        <v>0</v>
      </c>
      <c r="E162" s="29">
        <v>0</v>
      </c>
      <c r="F162" s="30" t="s">
        <v>35</v>
      </c>
      <c r="G162" s="29">
        <v>9500</v>
      </c>
      <c r="H162" s="29">
        <v>1</v>
      </c>
      <c r="I162" s="29">
        <f t="shared" si="55"/>
        <v>9500</v>
      </c>
      <c r="J162" s="31">
        <v>100</v>
      </c>
      <c r="K162" s="29">
        <f t="shared" si="56"/>
        <v>950000</v>
      </c>
      <c r="L162" s="29">
        <f>+H162-J162</f>
        <v>-99</v>
      </c>
      <c r="M162" s="29">
        <f t="shared" si="51"/>
        <v>-940500</v>
      </c>
    </row>
    <row r="163" spans="1:13" x14ac:dyDescent="0.25">
      <c r="A163" s="27" t="s">
        <v>61</v>
      </c>
      <c r="B163" s="28" t="s">
        <v>69</v>
      </c>
      <c r="C163" s="28" t="s">
        <v>70</v>
      </c>
      <c r="D163" s="29">
        <v>100</v>
      </c>
      <c r="E163" s="29">
        <v>50000</v>
      </c>
      <c r="F163" s="30" t="s">
        <v>71</v>
      </c>
      <c r="G163" s="29">
        <v>500</v>
      </c>
      <c r="H163" s="29">
        <v>0</v>
      </c>
      <c r="I163" s="29">
        <v>0</v>
      </c>
      <c r="J163" s="31">
        <v>105</v>
      </c>
      <c r="K163" s="29">
        <f t="shared" si="56"/>
        <v>52500</v>
      </c>
      <c r="L163" s="29">
        <v>0</v>
      </c>
      <c r="M163" s="29">
        <f>+E163+I163-K163</f>
        <v>-2500</v>
      </c>
    </row>
    <row r="164" spans="1:13" x14ac:dyDescent="0.25">
      <c r="A164" s="27" t="s">
        <v>61</v>
      </c>
      <c r="B164" s="28" t="s">
        <v>65</v>
      </c>
      <c r="C164" s="28" t="s">
        <v>72</v>
      </c>
      <c r="D164" s="29">
        <v>0</v>
      </c>
      <c r="E164" s="29">
        <v>0</v>
      </c>
      <c r="F164" s="30" t="s">
        <v>64</v>
      </c>
      <c r="G164" s="29">
        <v>442.5</v>
      </c>
      <c r="H164" s="29">
        <v>55</v>
      </c>
      <c r="I164" s="29">
        <f t="shared" ref="I164:I168" si="57">+G164*H164</f>
        <v>24337.5</v>
      </c>
      <c r="J164" s="31">
        <v>9</v>
      </c>
      <c r="K164" s="29">
        <f t="shared" si="56"/>
        <v>3982.5</v>
      </c>
      <c r="L164" s="29">
        <f>+H164-J164</f>
        <v>46</v>
      </c>
      <c r="M164" s="29">
        <f t="shared" ref="M164:M169" si="58">+E164+I164-K164</f>
        <v>20355</v>
      </c>
    </row>
    <row r="165" spans="1:13" x14ac:dyDescent="0.25">
      <c r="A165" s="27" t="s">
        <v>73</v>
      </c>
      <c r="B165" s="28" t="s">
        <v>74</v>
      </c>
      <c r="C165" s="28" t="s">
        <v>75</v>
      </c>
      <c r="D165" s="29">
        <v>0</v>
      </c>
      <c r="E165" s="29">
        <v>0</v>
      </c>
      <c r="F165" s="30" t="s">
        <v>49</v>
      </c>
      <c r="G165" s="29">
        <v>826</v>
      </c>
      <c r="H165" s="29">
        <v>60</v>
      </c>
      <c r="I165" s="29">
        <f t="shared" si="57"/>
        <v>49560</v>
      </c>
      <c r="J165" s="31">
        <v>17</v>
      </c>
      <c r="K165" s="29">
        <f t="shared" si="56"/>
        <v>14042</v>
      </c>
      <c r="L165" s="29">
        <v>0</v>
      </c>
      <c r="M165" s="29">
        <f t="shared" si="58"/>
        <v>35518</v>
      </c>
    </row>
    <row r="166" spans="1:13" x14ac:dyDescent="0.25">
      <c r="A166" s="27" t="s">
        <v>73</v>
      </c>
      <c r="B166" s="28" t="s">
        <v>74</v>
      </c>
      <c r="C166" s="28" t="s">
        <v>75</v>
      </c>
      <c r="D166" s="29">
        <v>0</v>
      </c>
      <c r="E166" s="29">
        <v>0</v>
      </c>
      <c r="F166" s="30" t="s">
        <v>49</v>
      </c>
      <c r="G166" s="29">
        <v>401.2</v>
      </c>
      <c r="H166" s="29">
        <v>30</v>
      </c>
      <c r="I166" s="29">
        <f t="shared" si="57"/>
        <v>12036</v>
      </c>
      <c r="J166" s="31">
        <v>30</v>
      </c>
      <c r="K166" s="29">
        <f t="shared" si="56"/>
        <v>12036</v>
      </c>
      <c r="L166" s="29">
        <v>0</v>
      </c>
      <c r="M166" s="29">
        <f t="shared" si="58"/>
        <v>0</v>
      </c>
    </row>
    <row r="167" spans="1:13" x14ac:dyDescent="0.25">
      <c r="A167" s="27" t="s">
        <v>73</v>
      </c>
      <c r="B167" s="28" t="s">
        <v>76</v>
      </c>
      <c r="C167" s="28" t="s">
        <v>77</v>
      </c>
      <c r="D167" s="29">
        <v>0</v>
      </c>
      <c r="E167" s="29">
        <v>0</v>
      </c>
      <c r="F167" s="30" t="s">
        <v>49</v>
      </c>
      <c r="G167" s="29">
        <v>1014.8</v>
      </c>
      <c r="H167" s="29">
        <v>70</v>
      </c>
      <c r="I167" s="29">
        <f t="shared" si="57"/>
        <v>71036</v>
      </c>
      <c r="J167" s="31">
        <v>19</v>
      </c>
      <c r="K167" s="29">
        <f t="shared" si="56"/>
        <v>19281.2</v>
      </c>
      <c r="L167" s="29">
        <v>0</v>
      </c>
      <c r="M167" s="29">
        <f t="shared" si="58"/>
        <v>51754.8</v>
      </c>
    </row>
    <row r="168" spans="1:13" x14ac:dyDescent="0.25">
      <c r="A168" s="27" t="s">
        <v>73</v>
      </c>
      <c r="B168" s="28" t="s">
        <v>76</v>
      </c>
      <c r="C168" s="28" t="s">
        <v>77</v>
      </c>
      <c r="D168" s="29">
        <v>0</v>
      </c>
      <c r="E168" s="29">
        <v>0</v>
      </c>
      <c r="F168" s="30" t="s">
        <v>49</v>
      </c>
      <c r="G168" s="29">
        <v>885</v>
      </c>
      <c r="H168" s="29">
        <v>30</v>
      </c>
      <c r="I168" s="29">
        <f t="shared" si="57"/>
        <v>26550</v>
      </c>
      <c r="J168" s="31">
        <v>30</v>
      </c>
      <c r="K168" s="29">
        <f t="shared" si="56"/>
        <v>26550</v>
      </c>
      <c r="L168" s="29">
        <v>0</v>
      </c>
      <c r="M168" s="29">
        <f t="shared" si="58"/>
        <v>0</v>
      </c>
    </row>
    <row r="169" spans="1:13" x14ac:dyDescent="0.25">
      <c r="A169" s="27" t="s">
        <v>73</v>
      </c>
      <c r="B169" s="28" t="s">
        <v>76</v>
      </c>
      <c r="C169" s="28" t="s">
        <v>77</v>
      </c>
      <c r="D169" s="29">
        <v>0</v>
      </c>
      <c r="E169" s="29">
        <v>0</v>
      </c>
      <c r="F169" s="30" t="s">
        <v>49</v>
      </c>
      <c r="G169" s="29">
        <f>+I169/H169</f>
        <v>354</v>
      </c>
      <c r="H169" s="29">
        <v>100</v>
      </c>
      <c r="I169" s="29">
        <v>35400</v>
      </c>
      <c r="J169" s="31">
        <v>100</v>
      </c>
      <c r="K169" s="29">
        <f t="shared" si="56"/>
        <v>35400</v>
      </c>
      <c r="L169" s="29">
        <v>0</v>
      </c>
      <c r="M169" s="29">
        <f t="shared" si="58"/>
        <v>0</v>
      </c>
    </row>
    <row r="170" spans="1:13" x14ac:dyDescent="0.25">
      <c r="A170" s="27" t="s">
        <v>73</v>
      </c>
      <c r="B170" s="28" t="s">
        <v>78</v>
      </c>
      <c r="C170" s="28" t="s">
        <v>79</v>
      </c>
      <c r="D170" s="29">
        <v>0</v>
      </c>
      <c r="E170" s="29">
        <v>0</v>
      </c>
      <c r="F170" s="30" t="s">
        <v>49</v>
      </c>
      <c r="G170" s="29">
        <f>+I170/H170</f>
        <v>106.2</v>
      </c>
      <c r="H170" s="29">
        <v>100</v>
      </c>
      <c r="I170" s="29">
        <v>10620</v>
      </c>
      <c r="J170" s="31">
        <v>100</v>
      </c>
      <c r="K170" s="29">
        <f t="shared" si="56"/>
        <v>10620</v>
      </c>
      <c r="L170" s="29">
        <v>0</v>
      </c>
      <c r="M170" s="29">
        <f>+E170+I170-K170</f>
        <v>0</v>
      </c>
    </row>
    <row r="171" spans="1:13" x14ac:dyDescent="0.25">
      <c r="A171" s="27" t="s">
        <v>73</v>
      </c>
      <c r="B171" s="28" t="s">
        <v>80</v>
      </c>
      <c r="C171" s="28" t="s">
        <v>81</v>
      </c>
      <c r="D171" s="29">
        <v>0</v>
      </c>
      <c r="E171" s="29">
        <v>0</v>
      </c>
      <c r="F171" s="30" t="s">
        <v>49</v>
      </c>
      <c r="G171" s="29">
        <v>7.9649999999999999</v>
      </c>
      <c r="H171" s="29">
        <v>4000</v>
      </c>
      <c r="I171" s="29">
        <f>+G171*H171</f>
        <v>31860</v>
      </c>
      <c r="J171" s="31">
        <v>4000</v>
      </c>
      <c r="K171" s="29">
        <f t="shared" si="56"/>
        <v>31860</v>
      </c>
      <c r="L171" s="29">
        <v>0</v>
      </c>
      <c r="M171" s="29">
        <f>+E171+I171-K171</f>
        <v>0</v>
      </c>
    </row>
    <row r="172" spans="1:13" x14ac:dyDescent="0.25">
      <c r="A172" s="27" t="s">
        <v>73</v>
      </c>
      <c r="B172" s="28" t="s">
        <v>47</v>
      </c>
      <c r="C172" s="28" t="s">
        <v>82</v>
      </c>
      <c r="D172" s="29">
        <v>0</v>
      </c>
      <c r="E172" s="29">
        <v>0</v>
      </c>
      <c r="F172" s="30" t="s">
        <v>49</v>
      </c>
      <c r="G172" s="29">
        <f>+I172/H172</f>
        <v>386.39099999999996</v>
      </c>
      <c r="H172" s="29">
        <v>100</v>
      </c>
      <c r="I172" s="29">
        <v>38639.1</v>
      </c>
      <c r="J172" s="31">
        <v>100</v>
      </c>
      <c r="K172" s="29">
        <f t="shared" si="56"/>
        <v>38639.1</v>
      </c>
      <c r="L172" s="29">
        <v>0</v>
      </c>
      <c r="M172" s="29">
        <f t="shared" ref="M172:M174" si="59">+E172+I172-K172</f>
        <v>0</v>
      </c>
    </row>
    <row r="173" spans="1:13" x14ac:dyDescent="0.25">
      <c r="A173" s="27" t="s">
        <v>73</v>
      </c>
      <c r="B173" s="28" t="s">
        <v>83</v>
      </c>
      <c r="C173" s="28" t="s">
        <v>84</v>
      </c>
      <c r="D173" s="29">
        <v>0</v>
      </c>
      <c r="E173" s="29">
        <v>0</v>
      </c>
      <c r="F173" s="30" t="s">
        <v>49</v>
      </c>
      <c r="G173" s="29">
        <f>+I173/H173</f>
        <v>2292.5865000000003</v>
      </c>
      <c r="H173" s="29">
        <v>40</v>
      </c>
      <c r="I173" s="29">
        <v>91703.46</v>
      </c>
      <c r="J173" s="31">
        <v>40</v>
      </c>
      <c r="K173" s="29">
        <f t="shared" si="56"/>
        <v>91703.460000000021</v>
      </c>
      <c r="L173" s="29">
        <v>0</v>
      </c>
      <c r="M173" s="29">
        <f t="shared" si="59"/>
        <v>0</v>
      </c>
    </row>
    <row r="174" spans="1:13" x14ac:dyDescent="0.25">
      <c r="A174" s="27" t="s">
        <v>85</v>
      </c>
      <c r="B174" s="28" t="s">
        <v>86</v>
      </c>
      <c r="C174" s="28" t="s">
        <v>87</v>
      </c>
      <c r="D174" s="29">
        <v>0</v>
      </c>
      <c r="E174" s="29">
        <v>0</v>
      </c>
      <c r="F174" s="30" t="s">
        <v>40</v>
      </c>
      <c r="G174" s="29">
        <v>500</v>
      </c>
      <c r="H174" s="29">
        <v>882</v>
      </c>
      <c r="I174" s="29">
        <f t="shared" ref="I174:I188" si="60">+G174*H174</f>
        <v>441000</v>
      </c>
      <c r="J174" s="31">
        <v>882</v>
      </c>
      <c r="K174" s="29">
        <v>441000</v>
      </c>
      <c r="L174" s="29">
        <v>0</v>
      </c>
      <c r="M174" s="29">
        <f t="shared" si="59"/>
        <v>0</v>
      </c>
    </row>
    <row r="175" spans="1:13" x14ac:dyDescent="0.25">
      <c r="A175" s="27" t="s">
        <v>85</v>
      </c>
      <c r="B175" s="28" t="s">
        <v>88</v>
      </c>
      <c r="C175" s="28" t="s">
        <v>89</v>
      </c>
      <c r="D175" s="29">
        <v>0</v>
      </c>
      <c r="E175" s="29">
        <f>+D175*G175</f>
        <v>0</v>
      </c>
      <c r="F175" s="30" t="s">
        <v>40</v>
      </c>
      <c r="G175" s="29">
        <v>1000</v>
      </c>
      <c r="H175" s="29">
        <f>2190+2769</f>
        <v>4959</v>
      </c>
      <c r="I175" s="29">
        <f t="shared" si="60"/>
        <v>4959000</v>
      </c>
      <c r="J175" s="31">
        <f>+D175+H175</f>
        <v>4959</v>
      </c>
      <c r="K175" s="29">
        <f>+G175*J175</f>
        <v>4959000</v>
      </c>
      <c r="L175" s="29">
        <v>0</v>
      </c>
      <c r="M175" s="29">
        <f>+E175+I175-K175</f>
        <v>0</v>
      </c>
    </row>
    <row r="176" spans="1:13" x14ac:dyDescent="0.25">
      <c r="A176" s="27" t="s">
        <v>90</v>
      </c>
      <c r="B176" s="28" t="s">
        <v>91</v>
      </c>
      <c r="C176" s="28" t="s">
        <v>92</v>
      </c>
      <c r="D176" s="29">
        <v>0</v>
      </c>
      <c r="E176" s="29">
        <v>0</v>
      </c>
      <c r="F176" s="30" t="s">
        <v>93</v>
      </c>
      <c r="G176" s="29">
        <v>820.09999999999991</v>
      </c>
      <c r="H176" s="29">
        <v>15</v>
      </c>
      <c r="I176" s="29">
        <f t="shared" si="60"/>
        <v>12301.499999999998</v>
      </c>
      <c r="J176" s="31">
        <v>15</v>
      </c>
      <c r="K176" s="29">
        <f t="shared" ref="K176:K187" si="61">+J176*G176</f>
        <v>12301.499999999998</v>
      </c>
      <c r="L176" s="29">
        <f>+H176-J176</f>
        <v>0</v>
      </c>
      <c r="M176" s="29">
        <f t="shared" ref="M176:M188" si="62">+E176+I176-K176</f>
        <v>0</v>
      </c>
    </row>
    <row r="177" spans="1:13" x14ac:dyDescent="0.25">
      <c r="A177" s="27" t="s">
        <v>90</v>
      </c>
      <c r="B177" s="28" t="s">
        <v>94</v>
      </c>
      <c r="C177" s="28" t="s">
        <v>95</v>
      </c>
      <c r="D177" s="29">
        <v>0</v>
      </c>
      <c r="E177" s="29">
        <v>0</v>
      </c>
      <c r="F177" s="30" t="s">
        <v>93</v>
      </c>
      <c r="G177" s="29">
        <v>820.09999999999991</v>
      </c>
      <c r="H177" s="29">
        <v>15</v>
      </c>
      <c r="I177" s="29">
        <f t="shared" si="60"/>
        <v>12301.499999999998</v>
      </c>
      <c r="J177" s="31">
        <v>15</v>
      </c>
      <c r="K177" s="29">
        <f t="shared" si="61"/>
        <v>12301.499999999998</v>
      </c>
      <c r="L177" s="29">
        <f t="shared" ref="L177:L179" si="63">+H177-J177</f>
        <v>0</v>
      </c>
      <c r="M177" s="29">
        <f t="shared" si="62"/>
        <v>0</v>
      </c>
    </row>
    <row r="178" spans="1:13" x14ac:dyDescent="0.25">
      <c r="A178" s="27" t="s">
        <v>90</v>
      </c>
      <c r="B178" s="28" t="s">
        <v>96</v>
      </c>
      <c r="C178" s="28" t="s">
        <v>97</v>
      </c>
      <c r="D178" s="29">
        <v>0</v>
      </c>
      <c r="E178" s="29">
        <v>0</v>
      </c>
      <c r="F178" s="30" t="s">
        <v>93</v>
      </c>
      <c r="G178" s="29">
        <v>820.09999999999991</v>
      </c>
      <c r="H178" s="29">
        <v>15</v>
      </c>
      <c r="I178" s="29">
        <f t="shared" si="60"/>
        <v>12301.499999999998</v>
      </c>
      <c r="J178" s="31">
        <v>15</v>
      </c>
      <c r="K178" s="29">
        <f t="shared" si="61"/>
        <v>12301.499999999998</v>
      </c>
      <c r="L178" s="29">
        <f t="shared" si="63"/>
        <v>0</v>
      </c>
      <c r="M178" s="29">
        <f t="shared" si="62"/>
        <v>0</v>
      </c>
    </row>
    <row r="179" spans="1:13" x14ac:dyDescent="0.25">
      <c r="A179" s="27" t="s">
        <v>90</v>
      </c>
      <c r="B179" s="28" t="s">
        <v>98</v>
      </c>
      <c r="C179" s="28" t="s">
        <v>99</v>
      </c>
      <c r="D179" s="29">
        <v>0</v>
      </c>
      <c r="E179" s="29">
        <v>0</v>
      </c>
      <c r="F179" s="30" t="s">
        <v>93</v>
      </c>
      <c r="G179" s="29">
        <v>885</v>
      </c>
      <c r="H179" s="29">
        <v>20</v>
      </c>
      <c r="I179" s="29">
        <f t="shared" si="60"/>
        <v>17700</v>
      </c>
      <c r="J179" s="31">
        <v>20</v>
      </c>
      <c r="K179" s="29">
        <f t="shared" si="61"/>
        <v>17700</v>
      </c>
      <c r="L179" s="29">
        <f t="shared" si="63"/>
        <v>0</v>
      </c>
      <c r="M179" s="29">
        <f t="shared" si="62"/>
        <v>0</v>
      </c>
    </row>
    <row r="180" spans="1:13" x14ac:dyDescent="0.25">
      <c r="A180" s="27" t="s">
        <v>90</v>
      </c>
      <c r="B180" s="28" t="s">
        <v>100</v>
      </c>
      <c r="C180" s="28" t="s">
        <v>101</v>
      </c>
      <c r="D180" s="29">
        <v>15</v>
      </c>
      <c r="E180" s="29">
        <v>0</v>
      </c>
      <c r="F180" s="30" t="s">
        <v>93</v>
      </c>
      <c r="G180" s="29">
        <v>820.09999999999991</v>
      </c>
      <c r="H180" s="29">
        <v>15</v>
      </c>
      <c r="I180" s="29">
        <f t="shared" si="60"/>
        <v>12301.499999999998</v>
      </c>
      <c r="J180" s="31">
        <v>0</v>
      </c>
      <c r="K180" s="29">
        <f t="shared" si="61"/>
        <v>0</v>
      </c>
      <c r="L180" s="29">
        <v>15</v>
      </c>
      <c r="M180" s="29">
        <f t="shared" si="62"/>
        <v>12301.499999999998</v>
      </c>
    </row>
    <row r="181" spans="1:13" x14ac:dyDescent="0.25">
      <c r="A181" s="27" t="s">
        <v>90</v>
      </c>
      <c r="B181" s="28" t="s">
        <v>102</v>
      </c>
      <c r="C181" s="28" t="s">
        <v>103</v>
      </c>
      <c r="D181" s="29">
        <v>10</v>
      </c>
      <c r="E181" s="29">
        <v>0</v>
      </c>
      <c r="F181" s="30" t="s">
        <v>93</v>
      </c>
      <c r="G181" s="29">
        <v>820.09999999999991</v>
      </c>
      <c r="H181" s="29">
        <v>15</v>
      </c>
      <c r="I181" s="29">
        <f t="shared" si="60"/>
        <v>12301.499999999998</v>
      </c>
      <c r="J181" s="31">
        <v>5</v>
      </c>
      <c r="K181" s="29">
        <f t="shared" si="61"/>
        <v>4100.5</v>
      </c>
      <c r="L181" s="29">
        <f>+H181-J181</f>
        <v>10</v>
      </c>
      <c r="M181" s="29">
        <f t="shared" si="62"/>
        <v>8200.9999999999982</v>
      </c>
    </row>
    <row r="182" spans="1:13" x14ac:dyDescent="0.25">
      <c r="A182" s="27" t="s">
        <v>90</v>
      </c>
      <c r="B182" s="28" t="s">
        <v>104</v>
      </c>
      <c r="C182" s="28" t="s">
        <v>105</v>
      </c>
      <c r="D182" s="29">
        <v>0</v>
      </c>
      <c r="E182" s="29">
        <v>0</v>
      </c>
      <c r="F182" s="30" t="s">
        <v>93</v>
      </c>
      <c r="G182" s="29">
        <v>820.09999999999991</v>
      </c>
      <c r="H182" s="29">
        <v>15</v>
      </c>
      <c r="I182" s="29">
        <f t="shared" si="60"/>
        <v>12301.499999999998</v>
      </c>
      <c r="J182" s="31">
        <v>15</v>
      </c>
      <c r="K182" s="29">
        <f t="shared" si="61"/>
        <v>12301.499999999998</v>
      </c>
      <c r="L182" s="29">
        <v>15</v>
      </c>
      <c r="M182" s="29">
        <f t="shared" si="62"/>
        <v>0</v>
      </c>
    </row>
    <row r="183" spans="1:13" x14ac:dyDescent="0.25">
      <c r="A183" s="27" t="s">
        <v>90</v>
      </c>
      <c r="B183" s="28" t="s">
        <v>106</v>
      </c>
      <c r="C183" s="28" t="s">
        <v>107</v>
      </c>
      <c r="D183" s="29">
        <v>0</v>
      </c>
      <c r="E183" s="29">
        <v>0</v>
      </c>
      <c r="F183" s="30" t="s">
        <v>93</v>
      </c>
      <c r="G183" s="29">
        <v>820.09999999999991</v>
      </c>
      <c r="H183" s="29">
        <v>20</v>
      </c>
      <c r="I183" s="29">
        <f t="shared" si="60"/>
        <v>16402</v>
      </c>
      <c r="J183" s="31">
        <v>20</v>
      </c>
      <c r="K183" s="29">
        <f t="shared" si="61"/>
        <v>16402</v>
      </c>
      <c r="L183" s="29">
        <v>0</v>
      </c>
      <c r="M183" s="29">
        <f t="shared" si="62"/>
        <v>0</v>
      </c>
    </row>
    <row r="184" spans="1:13" x14ac:dyDescent="0.25">
      <c r="A184" s="27" t="s">
        <v>90</v>
      </c>
      <c r="B184" s="28" t="s">
        <v>108</v>
      </c>
      <c r="C184" s="28" t="s">
        <v>109</v>
      </c>
      <c r="D184" s="29">
        <v>0</v>
      </c>
      <c r="E184" s="29">
        <v>0</v>
      </c>
      <c r="F184" s="30" t="s">
        <v>93</v>
      </c>
      <c r="G184" s="29">
        <v>885</v>
      </c>
      <c r="H184" s="29">
        <v>20</v>
      </c>
      <c r="I184" s="29">
        <f t="shared" si="60"/>
        <v>17700</v>
      </c>
      <c r="J184" s="31">
        <v>20</v>
      </c>
      <c r="K184" s="29">
        <f t="shared" si="61"/>
        <v>17700</v>
      </c>
      <c r="L184" s="29">
        <v>0</v>
      </c>
      <c r="M184" s="29">
        <f t="shared" si="62"/>
        <v>0</v>
      </c>
    </row>
    <row r="185" spans="1:13" x14ac:dyDescent="0.25">
      <c r="A185" s="27" t="s">
        <v>90</v>
      </c>
      <c r="B185" s="28" t="s">
        <v>110</v>
      </c>
      <c r="C185" s="28" t="s">
        <v>111</v>
      </c>
      <c r="D185" s="29">
        <v>0</v>
      </c>
      <c r="E185" s="29">
        <v>0</v>
      </c>
      <c r="F185" s="30" t="s">
        <v>93</v>
      </c>
      <c r="G185" s="29">
        <v>820.09999999999991</v>
      </c>
      <c r="H185" s="29">
        <v>15</v>
      </c>
      <c r="I185" s="29">
        <f t="shared" si="60"/>
        <v>12301.499999999998</v>
      </c>
      <c r="J185" s="31">
        <v>9</v>
      </c>
      <c r="K185" s="29">
        <f t="shared" si="61"/>
        <v>7380.9</v>
      </c>
      <c r="L185" s="29">
        <f>+H185-J185</f>
        <v>6</v>
      </c>
      <c r="M185" s="29">
        <f t="shared" si="62"/>
        <v>4920.5999999999985</v>
      </c>
    </row>
    <row r="186" spans="1:13" x14ac:dyDescent="0.25">
      <c r="A186" s="27" t="s">
        <v>90</v>
      </c>
      <c r="B186" s="28" t="s">
        <v>112</v>
      </c>
      <c r="C186" s="28" t="s">
        <v>113</v>
      </c>
      <c r="D186" s="29">
        <v>0</v>
      </c>
      <c r="E186" s="29">
        <v>0</v>
      </c>
      <c r="F186" s="30" t="s">
        <v>93</v>
      </c>
      <c r="G186" s="29">
        <v>820.09999999999991</v>
      </c>
      <c r="H186" s="29">
        <v>15</v>
      </c>
      <c r="I186" s="29">
        <f t="shared" si="60"/>
        <v>12301.499999999998</v>
      </c>
      <c r="J186" s="31">
        <v>8</v>
      </c>
      <c r="K186" s="29">
        <f t="shared" si="61"/>
        <v>6560.7999999999993</v>
      </c>
      <c r="L186" s="29">
        <v>7</v>
      </c>
      <c r="M186" s="29">
        <f t="shared" si="62"/>
        <v>5740.6999999999989</v>
      </c>
    </row>
    <row r="187" spans="1:13" x14ac:dyDescent="0.25">
      <c r="A187" s="27" t="s">
        <v>90</v>
      </c>
      <c r="B187" s="28" t="s">
        <v>114</v>
      </c>
      <c r="C187" s="28" t="s">
        <v>115</v>
      </c>
      <c r="D187" s="29">
        <v>0</v>
      </c>
      <c r="E187" s="29">
        <v>0</v>
      </c>
      <c r="F187" s="30" t="s">
        <v>93</v>
      </c>
      <c r="G187" s="29">
        <v>820.09999999999991</v>
      </c>
      <c r="H187" s="29">
        <v>15</v>
      </c>
      <c r="I187" s="29">
        <f t="shared" si="60"/>
        <v>12301.499999999998</v>
      </c>
      <c r="J187" s="31">
        <v>8</v>
      </c>
      <c r="K187" s="29">
        <f t="shared" si="61"/>
        <v>6560.7999999999993</v>
      </c>
      <c r="L187" s="29">
        <f>+H187-J187</f>
        <v>7</v>
      </c>
      <c r="M187" s="29">
        <f t="shared" si="62"/>
        <v>5740.6999999999989</v>
      </c>
    </row>
    <row r="188" spans="1:13" x14ac:dyDescent="0.25">
      <c r="A188" s="27" t="s">
        <v>90</v>
      </c>
      <c r="B188" s="28" t="s">
        <v>116</v>
      </c>
      <c r="C188" s="28" t="s">
        <v>117</v>
      </c>
      <c r="D188" s="29">
        <v>0</v>
      </c>
      <c r="E188" s="29">
        <v>0</v>
      </c>
      <c r="F188" s="30" t="s">
        <v>93</v>
      </c>
      <c r="G188" s="29">
        <v>451.34999999999997</v>
      </c>
      <c r="H188" s="29">
        <v>150</v>
      </c>
      <c r="I188" s="29">
        <f t="shared" si="60"/>
        <v>67702.5</v>
      </c>
      <c r="J188" s="31">
        <v>5</v>
      </c>
      <c r="K188" s="29">
        <f>+J188*G188</f>
        <v>2256.75</v>
      </c>
      <c r="L188" s="29">
        <v>20</v>
      </c>
      <c r="M188" s="29">
        <f t="shared" si="62"/>
        <v>65445.75</v>
      </c>
    </row>
    <row r="189" spans="1:13" x14ac:dyDescent="0.25">
      <c r="A189" s="27" t="s">
        <v>118</v>
      </c>
      <c r="B189" s="28" t="s">
        <v>119</v>
      </c>
      <c r="C189" s="28" t="s">
        <v>120</v>
      </c>
      <c r="D189" s="29">
        <v>0</v>
      </c>
      <c r="E189" s="29">
        <v>0</v>
      </c>
      <c r="F189" s="30" t="s">
        <v>40</v>
      </c>
      <c r="G189" s="29">
        <v>108.16666666666667</v>
      </c>
      <c r="H189" s="29">
        <v>240</v>
      </c>
      <c r="I189" s="29">
        <f>+G189*H189</f>
        <v>25960</v>
      </c>
      <c r="J189" s="31">
        <v>18</v>
      </c>
      <c r="K189" s="29">
        <f>+J189*G189</f>
        <v>1947</v>
      </c>
      <c r="L189" s="29">
        <v>113</v>
      </c>
      <c r="M189" s="29">
        <f>+E189+I189-K189</f>
        <v>24013</v>
      </c>
    </row>
    <row r="190" spans="1:13" x14ac:dyDescent="0.25">
      <c r="A190" s="27" t="s">
        <v>118</v>
      </c>
      <c r="B190" s="28" t="s">
        <v>119</v>
      </c>
      <c r="C190" s="28" t="s">
        <v>121</v>
      </c>
      <c r="D190" s="29">
        <v>0</v>
      </c>
      <c r="E190" s="29">
        <v>0</v>
      </c>
      <c r="F190" s="30" t="s">
        <v>40</v>
      </c>
      <c r="G190" s="29">
        <f>+I190/H190</f>
        <v>152.15789473684211</v>
      </c>
      <c r="H190" s="29">
        <v>380</v>
      </c>
      <c r="I190" s="29">
        <v>57820</v>
      </c>
      <c r="J190" s="31">
        <v>103</v>
      </c>
      <c r="K190" s="29">
        <f>+J190*G190</f>
        <v>15672.263157894737</v>
      </c>
      <c r="L190" s="29">
        <v>216</v>
      </c>
      <c r="M190" s="29">
        <f>+E190+I190-K190</f>
        <v>42147.736842105267</v>
      </c>
    </row>
    <row r="191" spans="1:13" x14ac:dyDescent="0.25">
      <c r="A191" s="27" t="s">
        <v>118</v>
      </c>
      <c r="B191" s="28" t="s">
        <v>122</v>
      </c>
      <c r="C191" s="28" t="s">
        <v>123</v>
      </c>
      <c r="D191" s="29">
        <v>0</v>
      </c>
      <c r="E191" s="29">
        <v>0</v>
      </c>
      <c r="F191" s="30" t="s">
        <v>40</v>
      </c>
      <c r="G191" s="29">
        <v>133.7333294</v>
      </c>
      <c r="H191" s="29">
        <v>180</v>
      </c>
      <c r="I191" s="29">
        <f t="shared" ref="I191" si="64">+G191*H191</f>
        <v>24071.999292</v>
      </c>
      <c r="J191" s="31">
        <v>180</v>
      </c>
      <c r="K191" s="29">
        <f t="shared" ref="K191" si="65">+J191*G191</f>
        <v>24071.999292</v>
      </c>
      <c r="L191" s="29">
        <f>+H191-J191</f>
        <v>0</v>
      </c>
      <c r="M191" s="29">
        <f t="shared" ref="M191" si="66">+E191+I191-K191</f>
        <v>0</v>
      </c>
    </row>
    <row r="192" spans="1:13" x14ac:dyDescent="0.25">
      <c r="A192" s="27" t="s">
        <v>118</v>
      </c>
      <c r="B192" s="28" t="s">
        <v>124</v>
      </c>
      <c r="C192" s="28" t="s">
        <v>125</v>
      </c>
      <c r="D192" s="29">
        <v>0</v>
      </c>
      <c r="E192" s="29">
        <v>0</v>
      </c>
      <c r="F192" s="30" t="s">
        <v>126</v>
      </c>
      <c r="G192" s="29">
        <f>+I192/H192</f>
        <v>1433.7</v>
      </c>
      <c r="H192" s="29">
        <v>100</v>
      </c>
      <c r="I192" s="29">
        <v>143370</v>
      </c>
      <c r="J192" s="31">
        <v>6</v>
      </c>
      <c r="K192" s="29">
        <f>+J192*G192</f>
        <v>8602.2000000000007</v>
      </c>
      <c r="L192" s="29">
        <v>72</v>
      </c>
      <c r="M192" s="29">
        <f>+E192+I192-K192</f>
        <v>134767.79999999999</v>
      </c>
    </row>
    <row r="193" spans="1:13" x14ac:dyDescent="0.25">
      <c r="A193" s="27" t="s">
        <v>118</v>
      </c>
      <c r="B193" s="28" t="s">
        <v>127</v>
      </c>
      <c r="C193" s="28" t="s">
        <v>128</v>
      </c>
      <c r="D193" s="29">
        <v>0</v>
      </c>
      <c r="E193" s="29">
        <v>0</v>
      </c>
      <c r="F193" s="30" t="s">
        <v>40</v>
      </c>
      <c r="G193" s="29">
        <f>+I193/H193</f>
        <v>187.42333333333332</v>
      </c>
      <c r="H193" s="29">
        <v>180</v>
      </c>
      <c r="I193" s="29">
        <v>33736.199999999997</v>
      </c>
      <c r="J193" s="31">
        <v>50</v>
      </c>
      <c r="K193" s="29">
        <f>+J193*G193</f>
        <v>9371.1666666666661</v>
      </c>
      <c r="L193" s="29">
        <v>42</v>
      </c>
      <c r="M193" s="29">
        <f>+E193+I193-K193</f>
        <v>24365.033333333333</v>
      </c>
    </row>
    <row r="194" spans="1:13" x14ac:dyDescent="0.25">
      <c r="A194" s="27" t="s">
        <v>118</v>
      </c>
      <c r="B194" s="28" t="s">
        <v>129</v>
      </c>
      <c r="C194" s="28" t="s">
        <v>130</v>
      </c>
      <c r="D194" s="29">
        <v>78</v>
      </c>
      <c r="E194" s="29">
        <f>+D194*G194</f>
        <v>3900</v>
      </c>
      <c r="F194" s="30" t="s">
        <v>93</v>
      </c>
      <c r="G194" s="29">
        <v>50</v>
      </c>
      <c r="H194" s="29">
        <v>0</v>
      </c>
      <c r="I194" s="29">
        <v>0</v>
      </c>
      <c r="J194" s="31">
        <f>+D194</f>
        <v>78</v>
      </c>
      <c r="K194" s="29">
        <f t="shared" ref="K194:K195" si="67">+J194*G194</f>
        <v>3900</v>
      </c>
      <c r="L194" s="29">
        <v>0</v>
      </c>
      <c r="M194" s="29">
        <f t="shared" ref="M194" si="68">+E194+I194-K194</f>
        <v>0</v>
      </c>
    </row>
    <row r="195" spans="1:13" x14ac:dyDescent="0.25">
      <c r="A195" s="27" t="s">
        <v>118</v>
      </c>
      <c r="B195" s="28" t="s">
        <v>131</v>
      </c>
      <c r="C195" s="28" t="s">
        <v>132</v>
      </c>
      <c r="D195" s="29">
        <v>20</v>
      </c>
      <c r="E195" s="29">
        <f>+D195*G195</f>
        <v>10066</v>
      </c>
      <c r="F195" s="30" t="s">
        <v>133</v>
      </c>
      <c r="G195" s="29">
        <v>503.3</v>
      </c>
      <c r="H195" s="29">
        <v>0</v>
      </c>
      <c r="I195" s="29">
        <v>0</v>
      </c>
      <c r="J195" s="31">
        <f>+D195</f>
        <v>20</v>
      </c>
      <c r="K195" s="29">
        <f t="shared" si="67"/>
        <v>10066</v>
      </c>
      <c r="L195" s="29">
        <v>0</v>
      </c>
      <c r="M195" s="29">
        <f>+E195+I195-K195</f>
        <v>0</v>
      </c>
    </row>
    <row r="196" spans="1:13" x14ac:dyDescent="0.25">
      <c r="A196" s="27" t="s">
        <v>118</v>
      </c>
      <c r="B196" s="28" t="s">
        <v>134</v>
      </c>
      <c r="C196" s="28" t="s">
        <v>132</v>
      </c>
      <c r="D196" s="29">
        <v>0</v>
      </c>
      <c r="E196" s="29">
        <v>0</v>
      </c>
      <c r="F196" s="30" t="s">
        <v>49</v>
      </c>
      <c r="G196" s="29">
        <f>+I196/H196</f>
        <v>90.466666666666669</v>
      </c>
      <c r="H196" s="29">
        <v>150</v>
      </c>
      <c r="I196" s="29">
        <v>13570</v>
      </c>
      <c r="J196" s="31">
        <v>72</v>
      </c>
      <c r="K196" s="29">
        <f>+J196*G196</f>
        <v>6513.6</v>
      </c>
      <c r="L196" s="29">
        <v>12</v>
      </c>
      <c r="M196" s="29">
        <f>+E196+I196-K196</f>
        <v>7056.4</v>
      </c>
    </row>
    <row r="197" spans="1:13" x14ac:dyDescent="0.25">
      <c r="A197" s="27" t="s">
        <v>118</v>
      </c>
      <c r="B197" s="28" t="s">
        <v>135</v>
      </c>
      <c r="C197" s="28" t="s">
        <v>136</v>
      </c>
      <c r="D197" s="29">
        <v>20</v>
      </c>
      <c r="E197" s="29">
        <f>+D197*G197</f>
        <v>2000</v>
      </c>
      <c r="F197" s="30" t="s">
        <v>93</v>
      </c>
      <c r="G197" s="29">
        <v>100</v>
      </c>
      <c r="H197" s="29">
        <v>0</v>
      </c>
      <c r="I197" s="29">
        <f>+G197*H197</f>
        <v>0</v>
      </c>
      <c r="J197" s="31">
        <f>+D197</f>
        <v>20</v>
      </c>
      <c r="K197" s="29">
        <f t="shared" ref="K197:K208" si="69">+J197*G197</f>
        <v>2000</v>
      </c>
      <c r="L197" s="29">
        <v>0</v>
      </c>
      <c r="M197" s="29">
        <f t="shared" ref="M197:M201" si="70">+E197+I197-K197</f>
        <v>0</v>
      </c>
    </row>
    <row r="198" spans="1:13" x14ac:dyDescent="0.25">
      <c r="A198" s="27" t="s">
        <v>118</v>
      </c>
      <c r="B198" s="28" t="s">
        <v>137</v>
      </c>
      <c r="C198" s="28" t="s">
        <v>138</v>
      </c>
      <c r="D198" s="29">
        <v>35</v>
      </c>
      <c r="E198" s="29">
        <f>+D198*G198</f>
        <v>30100</v>
      </c>
      <c r="F198" s="30" t="s">
        <v>133</v>
      </c>
      <c r="G198" s="29">
        <v>860</v>
      </c>
      <c r="H198" s="29">
        <v>0</v>
      </c>
      <c r="I198" s="29">
        <f>+G198*H198</f>
        <v>0</v>
      </c>
      <c r="J198" s="31">
        <f>+D198</f>
        <v>35</v>
      </c>
      <c r="K198" s="29">
        <f t="shared" si="69"/>
        <v>30100</v>
      </c>
      <c r="L198" s="29">
        <v>0</v>
      </c>
      <c r="M198" s="29">
        <f t="shared" si="70"/>
        <v>0</v>
      </c>
    </row>
    <row r="199" spans="1:13" x14ac:dyDescent="0.25">
      <c r="A199" s="27" t="s">
        <v>118</v>
      </c>
      <c r="B199" s="28" t="s">
        <v>139</v>
      </c>
      <c r="C199" s="28" t="s">
        <v>140</v>
      </c>
      <c r="D199" s="29">
        <v>0</v>
      </c>
      <c r="E199" s="29">
        <v>0</v>
      </c>
      <c r="F199" s="30" t="s">
        <v>40</v>
      </c>
      <c r="G199" s="29">
        <v>450.37</v>
      </c>
      <c r="H199" s="29">
        <v>150</v>
      </c>
      <c r="I199" s="29">
        <v>67555</v>
      </c>
      <c r="J199" s="31">
        <f>28+70</f>
        <v>98</v>
      </c>
      <c r="K199" s="29">
        <f t="shared" si="69"/>
        <v>44136.26</v>
      </c>
      <c r="L199" s="29">
        <f>+H199-J199</f>
        <v>52</v>
      </c>
      <c r="M199" s="29">
        <f t="shared" si="70"/>
        <v>23418.739999999998</v>
      </c>
    </row>
    <row r="200" spans="1:13" x14ac:dyDescent="0.25">
      <c r="A200" s="27" t="s">
        <v>118</v>
      </c>
      <c r="B200" s="28" t="s">
        <v>141</v>
      </c>
      <c r="C200" s="28" t="s">
        <v>142</v>
      </c>
      <c r="D200" s="29">
        <v>0</v>
      </c>
      <c r="E200" s="29">
        <v>0</v>
      </c>
      <c r="F200" s="30" t="s">
        <v>40</v>
      </c>
      <c r="G200" s="29">
        <v>253.7</v>
      </c>
      <c r="H200" s="29">
        <v>100</v>
      </c>
      <c r="I200" s="29">
        <f t="shared" ref="I200:I201" si="71">+G200*H200</f>
        <v>25370</v>
      </c>
      <c r="J200" s="31">
        <v>100</v>
      </c>
      <c r="K200" s="29">
        <f t="shared" si="69"/>
        <v>25370</v>
      </c>
      <c r="L200" s="29">
        <v>0</v>
      </c>
      <c r="M200" s="29">
        <f t="shared" si="70"/>
        <v>0</v>
      </c>
    </row>
    <row r="201" spans="1:13" x14ac:dyDescent="0.25">
      <c r="A201" s="27" t="s">
        <v>118</v>
      </c>
      <c r="B201" s="28" t="s">
        <v>143</v>
      </c>
      <c r="C201" s="28" t="s">
        <v>144</v>
      </c>
      <c r="D201" s="29">
        <v>0</v>
      </c>
      <c r="E201" s="29">
        <v>0</v>
      </c>
      <c r="F201" s="30" t="s">
        <v>35</v>
      </c>
      <c r="G201" s="29">
        <v>141.6</v>
      </c>
      <c r="H201" s="29">
        <v>80</v>
      </c>
      <c r="I201" s="29">
        <f t="shared" si="71"/>
        <v>11328</v>
      </c>
      <c r="J201" s="31">
        <v>99</v>
      </c>
      <c r="K201" s="29">
        <f t="shared" si="69"/>
        <v>14018.4</v>
      </c>
      <c r="L201" s="29">
        <v>0</v>
      </c>
      <c r="M201" s="29">
        <f t="shared" si="70"/>
        <v>-2690.3999999999996</v>
      </c>
    </row>
    <row r="202" spans="1:13" x14ac:dyDescent="0.25">
      <c r="A202" s="27" t="s">
        <v>118</v>
      </c>
      <c r="B202" s="28" t="s">
        <v>145</v>
      </c>
      <c r="C202" s="28" t="s">
        <v>146</v>
      </c>
      <c r="D202" s="29">
        <v>0</v>
      </c>
      <c r="E202" s="29">
        <v>0</v>
      </c>
      <c r="F202" s="30" t="s">
        <v>49</v>
      </c>
      <c r="G202" s="29">
        <f>+I202/H202</f>
        <v>232.06666666666666</v>
      </c>
      <c r="H202" s="29">
        <v>90</v>
      </c>
      <c r="I202" s="29">
        <v>20886</v>
      </c>
      <c r="J202" s="31">
        <v>4</v>
      </c>
      <c r="K202" s="29">
        <f t="shared" si="69"/>
        <v>928.26666666666665</v>
      </c>
      <c r="L202" s="29">
        <v>84</v>
      </c>
      <c r="M202" s="29">
        <f>+E202+I202-K202</f>
        <v>19957.733333333334</v>
      </c>
    </row>
    <row r="203" spans="1:13" x14ac:dyDescent="0.25">
      <c r="A203" s="27" t="s">
        <v>118</v>
      </c>
      <c r="B203" s="28" t="s">
        <v>147</v>
      </c>
      <c r="C203" s="28" t="s">
        <v>148</v>
      </c>
      <c r="D203" s="29">
        <v>0</v>
      </c>
      <c r="E203" s="29">
        <v>0</v>
      </c>
      <c r="F203" s="30" t="s">
        <v>49</v>
      </c>
      <c r="G203" s="29">
        <f t="shared" ref="G203" si="72">+I203/H203</f>
        <v>224.2</v>
      </c>
      <c r="H203" s="29">
        <v>300</v>
      </c>
      <c r="I203" s="29">
        <v>67260</v>
      </c>
      <c r="J203" s="31">
        <v>18</v>
      </c>
      <c r="K203" s="29">
        <f t="shared" si="69"/>
        <v>4035.6</v>
      </c>
      <c r="L203" s="29">
        <v>56</v>
      </c>
      <c r="M203" s="29">
        <f>+E203+I203-K203</f>
        <v>63224.4</v>
      </c>
    </row>
    <row r="204" spans="1:13" x14ac:dyDescent="0.25">
      <c r="A204" s="27" t="s">
        <v>118</v>
      </c>
      <c r="B204" s="28" t="s">
        <v>149</v>
      </c>
      <c r="C204" s="28" t="s">
        <v>150</v>
      </c>
      <c r="D204" s="29">
        <v>0</v>
      </c>
      <c r="E204" s="29">
        <v>0</v>
      </c>
      <c r="F204" s="30" t="s">
        <v>49</v>
      </c>
      <c r="G204" s="29">
        <v>44</v>
      </c>
      <c r="H204" s="29">
        <v>50</v>
      </c>
      <c r="I204" s="29">
        <f>+G204*H204</f>
        <v>2200</v>
      </c>
      <c r="J204" s="31">
        <v>12</v>
      </c>
      <c r="K204" s="29">
        <f t="shared" si="69"/>
        <v>528</v>
      </c>
      <c r="L204" s="29">
        <v>50</v>
      </c>
      <c r="M204" s="29">
        <f>+E204+I204-K204</f>
        <v>1672</v>
      </c>
    </row>
    <row r="205" spans="1:13" x14ac:dyDescent="0.25">
      <c r="A205" s="27" t="s">
        <v>118</v>
      </c>
      <c r="B205" s="28" t="s">
        <v>151</v>
      </c>
      <c r="C205" s="28" t="s">
        <v>152</v>
      </c>
      <c r="D205" s="29">
        <v>0</v>
      </c>
      <c r="E205" s="29">
        <v>0</v>
      </c>
      <c r="F205" s="30" t="s">
        <v>49</v>
      </c>
      <c r="G205" s="29">
        <f t="shared" ref="G205:G206" si="73">+I205/H205</f>
        <v>295</v>
      </c>
      <c r="H205" s="29">
        <v>120</v>
      </c>
      <c r="I205" s="29">
        <v>35400</v>
      </c>
      <c r="J205" s="31">
        <v>18</v>
      </c>
      <c r="K205" s="29">
        <f t="shared" si="69"/>
        <v>5310</v>
      </c>
      <c r="L205" s="29">
        <v>182</v>
      </c>
      <c r="M205" s="29">
        <f>+E205+I205-K205</f>
        <v>30090</v>
      </c>
    </row>
    <row r="206" spans="1:13" x14ac:dyDescent="0.25">
      <c r="A206" s="27" t="s">
        <v>118</v>
      </c>
      <c r="B206" s="28" t="s">
        <v>153</v>
      </c>
      <c r="C206" s="28" t="s">
        <v>154</v>
      </c>
      <c r="D206" s="29">
        <v>0</v>
      </c>
      <c r="E206" s="29">
        <v>0</v>
      </c>
      <c r="F206" s="30" t="s">
        <v>49</v>
      </c>
      <c r="G206" s="29">
        <f t="shared" si="73"/>
        <v>94.4</v>
      </c>
      <c r="H206" s="29">
        <v>400</v>
      </c>
      <c r="I206" s="29">
        <v>37760</v>
      </c>
      <c r="J206" s="31">
        <v>56</v>
      </c>
      <c r="K206" s="29">
        <f t="shared" si="69"/>
        <v>5286.4000000000005</v>
      </c>
      <c r="L206" s="29">
        <v>723</v>
      </c>
      <c r="M206" s="29">
        <f>352+I206-K206</f>
        <v>32825.599999999999</v>
      </c>
    </row>
    <row r="207" spans="1:13" x14ac:dyDescent="0.25">
      <c r="A207" s="27" t="s">
        <v>155</v>
      </c>
      <c r="B207" s="28" t="s">
        <v>156</v>
      </c>
      <c r="C207" s="28" t="s">
        <v>157</v>
      </c>
      <c r="D207" s="29">
        <v>0</v>
      </c>
      <c r="E207" s="29">
        <v>0</v>
      </c>
      <c r="F207" s="30" t="s">
        <v>49</v>
      </c>
      <c r="G207" s="29">
        <f>+I207/H207</f>
        <v>155.00479999999999</v>
      </c>
      <c r="H207" s="29">
        <v>1400</v>
      </c>
      <c r="I207" s="29">
        <v>217006.72</v>
      </c>
      <c r="J207" s="31">
        <f>+H207-L207</f>
        <v>190</v>
      </c>
      <c r="K207" s="29">
        <f t="shared" si="69"/>
        <v>29450.911999999997</v>
      </c>
      <c r="L207" s="29">
        <v>1210</v>
      </c>
      <c r="M207" s="29">
        <f>+E207+I207-K207</f>
        <v>187555.80800000002</v>
      </c>
    </row>
    <row r="208" spans="1:13" x14ac:dyDescent="0.25">
      <c r="A208" s="32" t="s">
        <v>155</v>
      </c>
      <c r="B208" s="33" t="s">
        <v>158</v>
      </c>
      <c r="C208" s="33" t="s">
        <v>159</v>
      </c>
      <c r="D208" s="31">
        <v>0</v>
      </c>
      <c r="E208" s="31">
        <v>0</v>
      </c>
      <c r="F208" s="34" t="s">
        <v>35</v>
      </c>
      <c r="G208" s="31">
        <v>82.5</v>
      </c>
      <c r="H208" s="31">
        <v>100</v>
      </c>
      <c r="I208" s="31">
        <f t="shared" ref="I208" si="74">+G208*H208</f>
        <v>8250</v>
      </c>
      <c r="J208" s="31">
        <v>20</v>
      </c>
      <c r="K208" s="31">
        <f t="shared" si="69"/>
        <v>1650</v>
      </c>
      <c r="L208" s="31">
        <v>0</v>
      </c>
      <c r="M208" s="31">
        <f t="shared" ref="M208:M210" si="75">+E208+I208-K208</f>
        <v>6600</v>
      </c>
    </row>
    <row r="209" spans="1:13" x14ac:dyDescent="0.25">
      <c r="A209" s="27" t="s">
        <v>155</v>
      </c>
      <c r="B209" s="28" t="s">
        <v>160</v>
      </c>
      <c r="C209" s="28" t="s">
        <v>161</v>
      </c>
      <c r="D209" s="29">
        <v>0</v>
      </c>
      <c r="E209" s="29">
        <v>0</v>
      </c>
      <c r="F209" s="30" t="s">
        <v>162</v>
      </c>
      <c r="G209" s="29">
        <v>17.52</v>
      </c>
      <c r="H209" s="29">
        <v>50</v>
      </c>
      <c r="I209" s="29">
        <v>876</v>
      </c>
      <c r="J209" s="31">
        <f t="shared" ref="J209" si="76">+H209-L209</f>
        <v>0</v>
      </c>
      <c r="K209" s="29">
        <v>876</v>
      </c>
      <c r="L209" s="29">
        <v>50</v>
      </c>
      <c r="M209" s="31">
        <f t="shared" si="75"/>
        <v>0</v>
      </c>
    </row>
    <row r="210" spans="1:13" x14ac:dyDescent="0.25">
      <c r="A210" s="27" t="s">
        <v>155</v>
      </c>
      <c r="B210" s="28" t="s">
        <v>163</v>
      </c>
      <c r="C210" s="28" t="s">
        <v>164</v>
      </c>
      <c r="D210" s="29">
        <v>0</v>
      </c>
      <c r="E210" s="29">
        <v>0</v>
      </c>
      <c r="F210" s="30" t="s">
        <v>49</v>
      </c>
      <c r="G210" s="29">
        <v>165</v>
      </c>
      <c r="H210" s="29">
        <v>80</v>
      </c>
      <c r="I210" s="29">
        <f t="shared" ref="I210" si="77">+G210*H210</f>
        <v>13200</v>
      </c>
      <c r="J210" s="31">
        <v>48</v>
      </c>
      <c r="K210" s="29">
        <v>165</v>
      </c>
      <c r="L210" s="29">
        <v>80</v>
      </c>
      <c r="M210" s="29">
        <f t="shared" si="75"/>
        <v>13035</v>
      </c>
    </row>
    <row r="211" spans="1:13" x14ac:dyDescent="0.25">
      <c r="A211" s="32" t="s">
        <v>155</v>
      </c>
      <c r="B211" s="28" t="s">
        <v>163</v>
      </c>
      <c r="C211" s="33" t="s">
        <v>166</v>
      </c>
      <c r="D211" s="31">
        <v>0</v>
      </c>
      <c r="E211" s="31">
        <v>0</v>
      </c>
      <c r="F211" s="34" t="s">
        <v>49</v>
      </c>
      <c r="G211" s="31">
        <v>24.2</v>
      </c>
      <c r="H211" s="31">
        <v>50</v>
      </c>
      <c r="I211" s="31">
        <v>1210</v>
      </c>
      <c r="J211" s="31">
        <v>7</v>
      </c>
      <c r="K211" s="31">
        <v>0</v>
      </c>
      <c r="L211" s="31">
        <v>0</v>
      </c>
      <c r="M211" s="31">
        <f>+E211+I211-K211</f>
        <v>1210</v>
      </c>
    </row>
    <row r="212" spans="1:13" x14ac:dyDescent="0.25">
      <c r="A212" s="27" t="s">
        <v>155</v>
      </c>
      <c r="B212" s="28" t="s">
        <v>131</v>
      </c>
      <c r="C212" s="28" t="s">
        <v>167</v>
      </c>
      <c r="D212" s="29">
        <v>0</v>
      </c>
      <c r="E212" s="29">
        <v>0</v>
      </c>
      <c r="F212" s="30" t="s">
        <v>162</v>
      </c>
      <c r="G212" s="29">
        <v>1188</v>
      </c>
      <c r="H212" s="29">
        <v>10</v>
      </c>
      <c r="I212" s="29">
        <f t="shared" ref="I212:I228" si="78">+G212*H212</f>
        <v>11880</v>
      </c>
      <c r="J212" s="31">
        <v>8</v>
      </c>
      <c r="K212" s="29">
        <f t="shared" ref="K212:K214" si="79">+J212*G212</f>
        <v>9504</v>
      </c>
      <c r="L212" s="29">
        <v>10</v>
      </c>
      <c r="M212" s="29">
        <f t="shared" ref="M212" si="80">+E212+I212-K212</f>
        <v>2376</v>
      </c>
    </row>
    <row r="213" spans="1:13" x14ac:dyDescent="0.25">
      <c r="A213" s="27" t="s">
        <v>155</v>
      </c>
      <c r="B213" s="28" t="s">
        <v>168</v>
      </c>
      <c r="C213" s="28" t="s">
        <v>169</v>
      </c>
      <c r="D213" s="29">
        <v>0</v>
      </c>
      <c r="E213" s="29">
        <v>0</v>
      </c>
      <c r="F213" s="30" t="s">
        <v>40</v>
      </c>
      <c r="G213" s="29">
        <v>59</v>
      </c>
      <c r="H213" s="29">
        <v>150</v>
      </c>
      <c r="I213" s="29">
        <f t="shared" si="78"/>
        <v>8850</v>
      </c>
      <c r="J213" s="31">
        <v>60</v>
      </c>
      <c r="K213" s="29">
        <f t="shared" si="79"/>
        <v>3540</v>
      </c>
      <c r="L213" s="29">
        <f>+H213-J213</f>
        <v>90</v>
      </c>
      <c r="M213" s="29">
        <f>+E213+I213-K213</f>
        <v>5310</v>
      </c>
    </row>
    <row r="214" spans="1:13" x14ac:dyDescent="0.25">
      <c r="A214" s="27" t="s">
        <v>155</v>
      </c>
      <c r="B214" s="28" t="s">
        <v>170</v>
      </c>
      <c r="C214" s="28" t="s">
        <v>171</v>
      </c>
      <c r="D214" s="29">
        <v>0</v>
      </c>
      <c r="E214" s="29">
        <v>0</v>
      </c>
      <c r="F214" s="30" t="s">
        <v>35</v>
      </c>
      <c r="G214" s="29">
        <v>70</v>
      </c>
      <c r="H214" s="29">
        <v>82.5</v>
      </c>
      <c r="I214" s="29">
        <f t="shared" si="78"/>
        <v>5775</v>
      </c>
      <c r="J214" s="31">
        <v>36</v>
      </c>
      <c r="K214" s="29">
        <f t="shared" si="79"/>
        <v>2520</v>
      </c>
      <c r="L214" s="29">
        <v>70</v>
      </c>
      <c r="M214" s="29">
        <f>+E214+I214-K214</f>
        <v>3255</v>
      </c>
    </row>
    <row r="215" spans="1:13" x14ac:dyDescent="0.25">
      <c r="A215" s="27" t="s">
        <v>155</v>
      </c>
      <c r="B215" s="28" t="s">
        <v>172</v>
      </c>
      <c r="C215" s="28" t="s">
        <v>173</v>
      </c>
      <c r="D215" s="29">
        <v>0</v>
      </c>
      <c r="E215" s="29">
        <v>0</v>
      </c>
      <c r="F215" s="30" t="s">
        <v>35</v>
      </c>
      <c r="G215" s="29">
        <v>1330</v>
      </c>
      <c r="H215" s="29">
        <v>50</v>
      </c>
      <c r="I215" s="29">
        <f t="shared" si="78"/>
        <v>66500</v>
      </c>
      <c r="J215" s="31">
        <v>36</v>
      </c>
      <c r="K215" s="29"/>
      <c r="L215" s="29">
        <f>+H215-J215</f>
        <v>14</v>
      </c>
      <c r="M215" s="29">
        <f t="shared" ref="M215:M216" si="81">+E215+I215-K215</f>
        <v>66500</v>
      </c>
    </row>
    <row r="216" spans="1:13" x14ac:dyDescent="0.25">
      <c r="A216" s="32" t="s">
        <v>155</v>
      </c>
      <c r="B216" s="33" t="s">
        <v>174</v>
      </c>
      <c r="C216" s="33" t="s">
        <v>175</v>
      </c>
      <c r="D216" s="31">
        <v>0</v>
      </c>
      <c r="E216" s="31">
        <v>0</v>
      </c>
      <c r="F216" s="34" t="s">
        <v>35</v>
      </c>
      <c r="G216" s="31">
        <v>25.39</v>
      </c>
      <c r="H216" s="31">
        <v>50</v>
      </c>
      <c r="I216" s="31">
        <f t="shared" si="78"/>
        <v>1269.5</v>
      </c>
      <c r="J216" s="31">
        <v>26</v>
      </c>
      <c r="K216" s="31">
        <f t="shared" ref="K216:K228" si="82">+J216*G216</f>
        <v>660.14</v>
      </c>
      <c r="L216" s="31">
        <v>50</v>
      </c>
      <c r="M216" s="31">
        <f t="shared" si="81"/>
        <v>609.36</v>
      </c>
    </row>
    <row r="217" spans="1:13" x14ac:dyDescent="0.25">
      <c r="A217" s="27" t="s">
        <v>155</v>
      </c>
      <c r="B217" s="28" t="s">
        <v>176</v>
      </c>
      <c r="C217" s="28" t="s">
        <v>177</v>
      </c>
      <c r="D217" s="29">
        <v>0</v>
      </c>
      <c r="E217" s="29">
        <v>0</v>
      </c>
      <c r="F217" s="30" t="s">
        <v>162</v>
      </c>
      <c r="G217" s="29">
        <v>495</v>
      </c>
      <c r="H217" s="29">
        <v>60</v>
      </c>
      <c r="I217" s="29">
        <f t="shared" si="78"/>
        <v>29700</v>
      </c>
      <c r="J217" s="31">
        <v>5</v>
      </c>
      <c r="K217" s="29">
        <f t="shared" si="82"/>
        <v>2475</v>
      </c>
      <c r="L217" s="29">
        <v>7</v>
      </c>
      <c r="M217" s="29">
        <f>+E217+I217-K217</f>
        <v>27225</v>
      </c>
    </row>
    <row r="218" spans="1:13" x14ac:dyDescent="0.25">
      <c r="A218" s="27" t="s">
        <v>155</v>
      </c>
      <c r="B218" s="28" t="s">
        <v>178</v>
      </c>
      <c r="C218" s="28" t="s">
        <v>179</v>
      </c>
      <c r="D218" s="29">
        <v>0</v>
      </c>
      <c r="E218" s="29">
        <v>0</v>
      </c>
      <c r="F218" s="30" t="s">
        <v>162</v>
      </c>
      <c r="G218" s="29">
        <v>49.5</v>
      </c>
      <c r="H218" s="29">
        <v>50</v>
      </c>
      <c r="I218" s="29">
        <f t="shared" si="78"/>
        <v>2475</v>
      </c>
      <c r="J218" s="31">
        <v>8</v>
      </c>
      <c r="K218" s="29">
        <f t="shared" si="82"/>
        <v>396</v>
      </c>
      <c r="L218" s="29">
        <f>+H218-J218</f>
        <v>42</v>
      </c>
      <c r="M218" s="29">
        <f t="shared" ref="M218:M228" si="83">+E218+I218-K218</f>
        <v>2079</v>
      </c>
    </row>
    <row r="219" spans="1:13" x14ac:dyDescent="0.25">
      <c r="A219" s="27" t="s">
        <v>155</v>
      </c>
      <c r="B219" s="28" t="s">
        <v>180</v>
      </c>
      <c r="C219" s="28" t="s">
        <v>181</v>
      </c>
      <c r="D219" s="29">
        <v>0</v>
      </c>
      <c r="E219" s="29">
        <v>0</v>
      </c>
      <c r="F219" s="30" t="s">
        <v>35</v>
      </c>
      <c r="G219" s="29">
        <v>71.5</v>
      </c>
      <c r="H219" s="29">
        <v>50</v>
      </c>
      <c r="I219" s="29">
        <f t="shared" si="78"/>
        <v>3575</v>
      </c>
      <c r="J219" s="31">
        <v>13</v>
      </c>
      <c r="K219" s="29">
        <f t="shared" si="82"/>
        <v>929.5</v>
      </c>
      <c r="L219" s="29">
        <f t="shared" ref="L219:L228" si="84">+H219-J219</f>
        <v>37</v>
      </c>
      <c r="M219" s="29">
        <f t="shared" si="83"/>
        <v>2645.5</v>
      </c>
    </row>
    <row r="220" spans="1:13" x14ac:dyDescent="0.25">
      <c r="A220" s="27" t="s">
        <v>155</v>
      </c>
      <c r="B220" s="28" t="s">
        <v>182</v>
      </c>
      <c r="C220" s="28" t="s">
        <v>183</v>
      </c>
      <c r="D220" s="29">
        <v>0</v>
      </c>
      <c r="E220" s="29">
        <v>0</v>
      </c>
      <c r="F220" s="30" t="s">
        <v>35</v>
      </c>
      <c r="G220" s="29">
        <v>571.12</v>
      </c>
      <c r="H220" s="29">
        <v>10</v>
      </c>
      <c r="I220" s="29">
        <f t="shared" si="78"/>
        <v>5711.2</v>
      </c>
      <c r="J220" s="31">
        <v>10</v>
      </c>
      <c r="K220" s="29">
        <f t="shared" si="82"/>
        <v>5711.2</v>
      </c>
      <c r="L220" s="29">
        <f t="shared" si="84"/>
        <v>0</v>
      </c>
      <c r="M220" s="29">
        <f t="shared" si="83"/>
        <v>0</v>
      </c>
    </row>
    <row r="221" spans="1:13" x14ac:dyDescent="0.25">
      <c r="A221" s="27" t="s">
        <v>155</v>
      </c>
      <c r="B221" s="28" t="s">
        <v>184</v>
      </c>
      <c r="C221" s="28" t="s">
        <v>185</v>
      </c>
      <c r="D221" s="29">
        <v>0</v>
      </c>
      <c r="E221" s="29">
        <v>0</v>
      </c>
      <c r="F221" s="30" t="s">
        <v>35</v>
      </c>
      <c r="G221" s="29">
        <v>302.5</v>
      </c>
      <c r="H221" s="29">
        <v>15</v>
      </c>
      <c r="I221" s="29">
        <f t="shared" si="78"/>
        <v>4537.5</v>
      </c>
      <c r="J221" s="31">
        <v>0</v>
      </c>
      <c r="K221" s="29">
        <f t="shared" si="82"/>
        <v>0</v>
      </c>
      <c r="L221" s="29">
        <f t="shared" si="84"/>
        <v>15</v>
      </c>
      <c r="M221" s="29">
        <f t="shared" si="83"/>
        <v>4537.5</v>
      </c>
    </row>
    <row r="222" spans="1:13" x14ac:dyDescent="0.25">
      <c r="A222" s="27" t="s">
        <v>155</v>
      </c>
      <c r="B222" s="28" t="s">
        <v>186</v>
      </c>
      <c r="C222" s="28" t="s">
        <v>187</v>
      </c>
      <c r="D222" s="29">
        <v>0</v>
      </c>
      <c r="E222" s="29">
        <v>0</v>
      </c>
      <c r="F222" s="30" t="s">
        <v>35</v>
      </c>
      <c r="G222" s="29">
        <v>302.5</v>
      </c>
      <c r="H222" s="29">
        <v>15</v>
      </c>
      <c r="I222" s="29">
        <f t="shared" si="78"/>
        <v>4537.5</v>
      </c>
      <c r="J222" s="31">
        <v>0</v>
      </c>
      <c r="K222" s="29">
        <f t="shared" si="82"/>
        <v>0</v>
      </c>
      <c r="L222" s="29">
        <f t="shared" si="84"/>
        <v>15</v>
      </c>
      <c r="M222" s="29">
        <f t="shared" si="83"/>
        <v>4537.5</v>
      </c>
    </row>
    <row r="223" spans="1:13" x14ac:dyDescent="0.25">
      <c r="A223" s="27" t="s">
        <v>155</v>
      </c>
      <c r="B223" s="28" t="s">
        <v>188</v>
      </c>
      <c r="C223" s="28" t="s">
        <v>189</v>
      </c>
      <c r="D223" s="29">
        <v>0</v>
      </c>
      <c r="E223" s="29">
        <v>0</v>
      </c>
      <c r="F223" s="30" t="s">
        <v>35</v>
      </c>
      <c r="G223" s="29">
        <v>571.12</v>
      </c>
      <c r="H223" s="29">
        <v>10</v>
      </c>
      <c r="I223" s="29">
        <f t="shared" si="78"/>
        <v>5711.2</v>
      </c>
      <c r="J223" s="31">
        <v>10</v>
      </c>
      <c r="K223" s="29">
        <f t="shared" si="82"/>
        <v>5711.2</v>
      </c>
      <c r="L223" s="29">
        <f t="shared" si="84"/>
        <v>0</v>
      </c>
      <c r="M223" s="29">
        <f t="shared" si="83"/>
        <v>0</v>
      </c>
    </row>
    <row r="224" spans="1:13" x14ac:dyDescent="0.25">
      <c r="A224" s="27" t="s">
        <v>155</v>
      </c>
      <c r="B224" s="28" t="s">
        <v>190</v>
      </c>
      <c r="C224" s="28" t="s">
        <v>191</v>
      </c>
      <c r="D224" s="29">
        <v>0</v>
      </c>
      <c r="E224" s="29">
        <v>0</v>
      </c>
      <c r="F224" s="30" t="s">
        <v>35</v>
      </c>
      <c r="G224" s="29">
        <v>47.199999999999996</v>
      </c>
      <c r="H224" s="29">
        <v>200</v>
      </c>
      <c r="I224" s="29">
        <f t="shared" si="78"/>
        <v>9440</v>
      </c>
      <c r="J224" s="31">
        <v>100</v>
      </c>
      <c r="K224" s="29">
        <f t="shared" si="82"/>
        <v>4720</v>
      </c>
      <c r="L224" s="29">
        <f t="shared" si="84"/>
        <v>100</v>
      </c>
      <c r="M224" s="29">
        <f t="shared" si="83"/>
        <v>4720</v>
      </c>
    </row>
    <row r="225" spans="1:13" x14ac:dyDescent="0.25">
      <c r="A225" s="27" t="s">
        <v>155</v>
      </c>
      <c r="B225" s="28" t="s">
        <v>47</v>
      </c>
      <c r="C225" s="28" t="s">
        <v>192</v>
      </c>
      <c r="D225" s="29">
        <v>0</v>
      </c>
      <c r="E225" s="29">
        <v>0</v>
      </c>
      <c r="F225" s="30" t="s">
        <v>54</v>
      </c>
      <c r="G225" s="29">
        <v>99</v>
      </c>
      <c r="H225" s="29">
        <v>50</v>
      </c>
      <c r="I225" s="29">
        <f t="shared" si="78"/>
        <v>4950</v>
      </c>
      <c r="J225" s="31">
        <v>10</v>
      </c>
      <c r="K225" s="29">
        <f t="shared" si="82"/>
        <v>990</v>
      </c>
      <c r="L225" s="29">
        <f t="shared" si="84"/>
        <v>40</v>
      </c>
      <c r="M225" s="29">
        <f t="shared" si="83"/>
        <v>3960</v>
      </c>
    </row>
    <row r="226" spans="1:13" x14ac:dyDescent="0.25">
      <c r="A226" s="27" t="s">
        <v>155</v>
      </c>
      <c r="B226" s="28" t="s">
        <v>193</v>
      </c>
      <c r="C226" s="28" t="s">
        <v>194</v>
      </c>
      <c r="D226" s="29">
        <v>0</v>
      </c>
      <c r="E226" s="29">
        <v>0</v>
      </c>
      <c r="F226" s="30" t="s">
        <v>35</v>
      </c>
      <c r="G226" s="29">
        <v>495.59999999999997</v>
      </c>
      <c r="H226" s="29">
        <v>10</v>
      </c>
      <c r="I226" s="29">
        <f t="shared" si="78"/>
        <v>4956</v>
      </c>
      <c r="J226" s="31">
        <v>2</v>
      </c>
      <c r="K226" s="29">
        <f t="shared" si="82"/>
        <v>991.19999999999993</v>
      </c>
      <c r="L226" s="29">
        <f t="shared" si="84"/>
        <v>8</v>
      </c>
      <c r="M226" s="29">
        <f t="shared" si="83"/>
        <v>3964.8</v>
      </c>
    </row>
    <row r="227" spans="1:13" x14ac:dyDescent="0.25">
      <c r="A227" s="27" t="s">
        <v>155</v>
      </c>
      <c r="B227" s="28" t="s">
        <v>195</v>
      </c>
      <c r="C227" s="28" t="s">
        <v>196</v>
      </c>
      <c r="D227" s="29">
        <v>0</v>
      </c>
      <c r="E227" s="29">
        <v>0</v>
      </c>
      <c r="F227" s="30" t="s">
        <v>35</v>
      </c>
      <c r="G227" s="29">
        <v>495.59999999999997</v>
      </c>
      <c r="H227" s="29">
        <v>10</v>
      </c>
      <c r="I227" s="29">
        <f t="shared" si="78"/>
        <v>4956</v>
      </c>
      <c r="J227" s="31">
        <v>3</v>
      </c>
      <c r="K227" s="29">
        <f t="shared" si="82"/>
        <v>1486.8</v>
      </c>
      <c r="L227" s="29">
        <f t="shared" si="84"/>
        <v>7</v>
      </c>
      <c r="M227" s="29">
        <f t="shared" si="83"/>
        <v>3469.2</v>
      </c>
    </row>
    <row r="228" spans="1:13" x14ac:dyDescent="0.25">
      <c r="A228" s="27" t="s">
        <v>155</v>
      </c>
      <c r="B228" s="28" t="s">
        <v>197</v>
      </c>
      <c r="C228" s="28" t="s">
        <v>198</v>
      </c>
      <c r="D228" s="29">
        <v>0</v>
      </c>
      <c r="E228" s="29">
        <v>0</v>
      </c>
      <c r="F228" s="30" t="s">
        <v>35</v>
      </c>
      <c r="G228" s="29">
        <v>165</v>
      </c>
      <c r="H228" s="29">
        <v>30</v>
      </c>
      <c r="I228" s="29">
        <f t="shared" si="78"/>
        <v>4950</v>
      </c>
      <c r="J228" s="31">
        <v>3</v>
      </c>
      <c r="K228" s="29">
        <f t="shared" si="82"/>
        <v>495</v>
      </c>
      <c r="L228" s="29">
        <f t="shared" si="84"/>
        <v>27</v>
      </c>
      <c r="M228" s="29">
        <f t="shared" si="83"/>
        <v>4455</v>
      </c>
    </row>
    <row r="229" spans="1:13" x14ac:dyDescent="0.25">
      <c r="A229" s="27" t="s">
        <v>155</v>
      </c>
      <c r="B229" s="28" t="s">
        <v>168</v>
      </c>
      <c r="C229" s="28" t="s">
        <v>199</v>
      </c>
      <c r="D229" s="29">
        <v>0</v>
      </c>
      <c r="E229" s="29">
        <f t="shared" ref="E229:E236" si="85">+D229*G229</f>
        <v>0</v>
      </c>
      <c r="F229" s="30" t="s">
        <v>35</v>
      </c>
      <c r="G229" s="29">
        <v>222.2</v>
      </c>
      <c r="H229" s="29">
        <v>50</v>
      </c>
      <c r="I229" s="29">
        <f>+G229*H229</f>
        <v>11110</v>
      </c>
      <c r="J229" s="31">
        <v>21</v>
      </c>
      <c r="K229" s="29">
        <f t="shared" ref="K229:K234" si="86">+E229</f>
        <v>0</v>
      </c>
      <c r="L229" s="29">
        <v>50</v>
      </c>
      <c r="M229" s="29">
        <f>+I229-J229</f>
        <v>11089</v>
      </c>
    </row>
    <row r="230" spans="1:13" x14ac:dyDescent="0.25">
      <c r="A230" s="27" t="s">
        <v>155</v>
      </c>
      <c r="B230" s="28" t="s">
        <v>170</v>
      </c>
      <c r="C230" s="28" t="s">
        <v>169</v>
      </c>
      <c r="D230" s="29">
        <v>140</v>
      </c>
      <c r="E230" s="29">
        <f t="shared" si="85"/>
        <v>14000</v>
      </c>
      <c r="F230" s="30" t="s">
        <v>93</v>
      </c>
      <c r="G230" s="29">
        <v>100</v>
      </c>
      <c r="H230" s="29">
        <v>0</v>
      </c>
      <c r="I230" s="29">
        <f t="shared" ref="I230" si="87">+G230*H230</f>
        <v>0</v>
      </c>
      <c r="J230" s="31">
        <v>40</v>
      </c>
      <c r="K230" s="29">
        <f t="shared" si="86"/>
        <v>14000</v>
      </c>
      <c r="L230" s="29">
        <v>0</v>
      </c>
      <c r="M230" s="29">
        <f>376+I230-K230</f>
        <v>-13624</v>
      </c>
    </row>
    <row r="231" spans="1:13" x14ac:dyDescent="0.25">
      <c r="A231" s="27" t="s">
        <v>155</v>
      </c>
      <c r="B231" s="28" t="s">
        <v>184</v>
      </c>
      <c r="C231" s="28" t="s">
        <v>200</v>
      </c>
      <c r="D231" s="29">
        <v>0</v>
      </c>
      <c r="E231" s="29">
        <f t="shared" si="85"/>
        <v>0</v>
      </c>
      <c r="F231" s="30" t="s">
        <v>93</v>
      </c>
      <c r="G231" s="29">
        <v>88</v>
      </c>
      <c r="H231" s="29">
        <v>60</v>
      </c>
      <c r="I231" s="29">
        <f>+G231*H231</f>
        <v>5280</v>
      </c>
      <c r="J231" s="31">
        <v>8</v>
      </c>
      <c r="K231" s="29">
        <f t="shared" si="86"/>
        <v>0</v>
      </c>
      <c r="L231" s="29">
        <v>0</v>
      </c>
      <c r="M231" s="29">
        <f t="shared" ref="M231:M235" si="88">+E231+I231-K231</f>
        <v>5280</v>
      </c>
    </row>
    <row r="232" spans="1:13" x14ac:dyDescent="0.25">
      <c r="A232" s="27" t="s">
        <v>155</v>
      </c>
      <c r="B232" s="28" t="s">
        <v>186</v>
      </c>
      <c r="C232" s="28" t="s">
        <v>201</v>
      </c>
      <c r="D232" s="29">
        <v>20</v>
      </c>
      <c r="E232" s="29">
        <f t="shared" si="85"/>
        <v>6200</v>
      </c>
      <c r="F232" s="30" t="s">
        <v>93</v>
      </c>
      <c r="G232" s="29">
        <v>310</v>
      </c>
      <c r="H232" s="29">
        <v>0</v>
      </c>
      <c r="I232" s="29">
        <f t="shared" ref="I232:I236" si="89">+G232*H232</f>
        <v>0</v>
      </c>
      <c r="J232" s="31">
        <f t="shared" ref="J232" si="90">+D232</f>
        <v>20</v>
      </c>
      <c r="K232" s="29">
        <f t="shared" si="86"/>
        <v>6200</v>
      </c>
      <c r="L232" s="29">
        <v>0</v>
      </c>
      <c r="M232" s="29">
        <f t="shared" si="88"/>
        <v>0</v>
      </c>
    </row>
    <row r="233" spans="1:13" x14ac:dyDescent="0.25">
      <c r="A233" s="27" t="s">
        <v>155</v>
      </c>
      <c r="B233" s="28" t="s">
        <v>202</v>
      </c>
      <c r="C233" s="28" t="s">
        <v>189</v>
      </c>
      <c r="D233" s="29">
        <v>8</v>
      </c>
      <c r="E233" s="29">
        <f t="shared" si="85"/>
        <v>2420</v>
      </c>
      <c r="F233" s="30" t="s">
        <v>35</v>
      </c>
      <c r="G233" s="29">
        <v>302.5</v>
      </c>
      <c r="H233" s="29">
        <v>15</v>
      </c>
      <c r="I233" s="29">
        <f t="shared" si="89"/>
        <v>4537.5</v>
      </c>
      <c r="J233" s="31">
        <v>12</v>
      </c>
      <c r="K233" s="29">
        <f t="shared" si="86"/>
        <v>2420</v>
      </c>
      <c r="L233" s="29">
        <v>11</v>
      </c>
      <c r="M233" s="29">
        <f t="shared" si="88"/>
        <v>4537.5</v>
      </c>
    </row>
    <row r="234" spans="1:13" x14ac:dyDescent="0.25">
      <c r="A234" s="27" t="s">
        <v>155</v>
      </c>
      <c r="B234" s="28" t="s">
        <v>203</v>
      </c>
      <c r="C234" s="28" t="s">
        <v>204</v>
      </c>
      <c r="D234" s="29">
        <v>14</v>
      </c>
      <c r="E234" s="29">
        <f t="shared" si="85"/>
        <v>34650</v>
      </c>
      <c r="F234" s="30" t="s">
        <v>93</v>
      </c>
      <c r="G234" s="29">
        <v>2475</v>
      </c>
      <c r="H234" s="29">
        <v>1</v>
      </c>
      <c r="I234" s="29">
        <f t="shared" si="89"/>
        <v>2475</v>
      </c>
      <c r="J234" s="31">
        <v>5</v>
      </c>
      <c r="K234" s="29">
        <f t="shared" si="86"/>
        <v>34650</v>
      </c>
      <c r="L234" s="29">
        <v>0</v>
      </c>
      <c r="M234" s="29">
        <f t="shared" si="88"/>
        <v>2475</v>
      </c>
    </row>
    <row r="235" spans="1:13" x14ac:dyDescent="0.25">
      <c r="A235" s="27" t="s">
        <v>155</v>
      </c>
      <c r="B235" s="28" t="s">
        <v>205</v>
      </c>
      <c r="C235" s="28" t="s">
        <v>206</v>
      </c>
      <c r="D235" s="29">
        <v>16</v>
      </c>
      <c r="E235" s="29">
        <f t="shared" si="85"/>
        <v>4000</v>
      </c>
      <c r="F235" s="30" t="s">
        <v>93</v>
      </c>
      <c r="G235" s="29">
        <v>250</v>
      </c>
      <c r="H235" s="29">
        <v>0</v>
      </c>
      <c r="I235" s="29">
        <f t="shared" si="89"/>
        <v>0</v>
      </c>
      <c r="J235" s="31">
        <v>4</v>
      </c>
      <c r="K235" s="29">
        <v>0</v>
      </c>
      <c r="L235" s="29">
        <v>0</v>
      </c>
      <c r="M235" s="29">
        <f t="shared" si="88"/>
        <v>4000</v>
      </c>
    </row>
    <row r="236" spans="1:13" x14ac:dyDescent="0.25">
      <c r="A236" s="27" t="s">
        <v>155</v>
      </c>
      <c r="B236" s="28" t="s">
        <v>195</v>
      </c>
      <c r="C236" s="28" t="s">
        <v>207</v>
      </c>
      <c r="D236" s="29">
        <v>10</v>
      </c>
      <c r="E236" s="29">
        <f t="shared" si="85"/>
        <v>1000</v>
      </c>
      <c r="F236" s="30" t="s">
        <v>35</v>
      </c>
      <c r="G236" s="29">
        <v>100</v>
      </c>
      <c r="H236" s="29">
        <v>0</v>
      </c>
      <c r="I236" s="29">
        <f t="shared" si="89"/>
        <v>0</v>
      </c>
      <c r="J236" s="31">
        <v>3</v>
      </c>
      <c r="K236" s="29">
        <v>0</v>
      </c>
      <c r="L236" s="29">
        <v>78</v>
      </c>
      <c r="M236" s="29">
        <f>+E236+I236-K236</f>
        <v>1000</v>
      </c>
    </row>
    <row r="237" spans="1:13" x14ac:dyDescent="0.25">
      <c r="A237" s="27" t="s">
        <v>155</v>
      </c>
      <c r="B237" s="28" t="s">
        <v>208</v>
      </c>
      <c r="C237" s="28" t="s">
        <v>209</v>
      </c>
      <c r="D237" s="29">
        <v>0</v>
      </c>
      <c r="E237" s="29">
        <v>0</v>
      </c>
      <c r="F237" s="30" t="s">
        <v>49</v>
      </c>
      <c r="G237" s="29">
        <f>+I237/H237</f>
        <v>3363</v>
      </c>
      <c r="H237" s="29">
        <v>10</v>
      </c>
      <c r="I237" s="29">
        <v>33630</v>
      </c>
      <c r="J237" s="31">
        <v>0</v>
      </c>
      <c r="K237" s="29">
        <v>0</v>
      </c>
      <c r="L237" s="29">
        <f>+D237+H237-J237</f>
        <v>10</v>
      </c>
      <c r="M237" s="29">
        <f>+E237+I237-K237</f>
        <v>33630</v>
      </c>
    </row>
    <row r="238" spans="1:13" x14ac:dyDescent="0.25">
      <c r="A238" s="27" t="s">
        <v>155</v>
      </c>
      <c r="B238" s="28" t="s">
        <v>210</v>
      </c>
      <c r="C238" s="28" t="s">
        <v>211</v>
      </c>
      <c r="D238" s="29">
        <v>0</v>
      </c>
      <c r="E238" s="29">
        <v>0</v>
      </c>
      <c r="F238" s="30" t="s">
        <v>49</v>
      </c>
      <c r="G238" s="29">
        <f t="shared" ref="G238:G250" si="91">+I238/H238</f>
        <v>6490</v>
      </c>
      <c r="H238" s="29">
        <v>9</v>
      </c>
      <c r="I238" s="29">
        <v>58410</v>
      </c>
      <c r="J238" s="31">
        <v>0</v>
      </c>
      <c r="K238" s="29">
        <v>0</v>
      </c>
      <c r="L238" s="29">
        <f t="shared" ref="L238:M258" si="92">+D238+H238-J238</f>
        <v>9</v>
      </c>
      <c r="M238" s="29">
        <f t="shared" si="92"/>
        <v>58410</v>
      </c>
    </row>
    <row r="239" spans="1:13" x14ac:dyDescent="0.25">
      <c r="A239" s="27" t="s">
        <v>155</v>
      </c>
      <c r="B239" s="28" t="s">
        <v>212</v>
      </c>
      <c r="C239" s="28" t="s">
        <v>213</v>
      </c>
      <c r="D239" s="29">
        <v>0</v>
      </c>
      <c r="E239" s="29">
        <v>0</v>
      </c>
      <c r="F239" s="30" t="s">
        <v>49</v>
      </c>
      <c r="G239" s="29">
        <f t="shared" si="91"/>
        <v>6372</v>
      </c>
      <c r="H239" s="29">
        <v>13</v>
      </c>
      <c r="I239" s="29">
        <v>82836</v>
      </c>
      <c r="J239" s="31">
        <v>0</v>
      </c>
      <c r="K239" s="29">
        <v>0</v>
      </c>
      <c r="L239" s="29">
        <f t="shared" si="92"/>
        <v>13</v>
      </c>
      <c r="M239" s="29">
        <f t="shared" si="92"/>
        <v>82836</v>
      </c>
    </row>
    <row r="240" spans="1:13" x14ac:dyDescent="0.25">
      <c r="A240" s="27" t="s">
        <v>155</v>
      </c>
      <c r="B240" s="28" t="s">
        <v>214</v>
      </c>
      <c r="C240" s="28" t="s">
        <v>215</v>
      </c>
      <c r="D240" s="29">
        <v>0</v>
      </c>
      <c r="E240" s="29">
        <v>0</v>
      </c>
      <c r="F240" s="30" t="s">
        <v>49</v>
      </c>
      <c r="G240" s="29">
        <f t="shared" si="91"/>
        <v>3658</v>
      </c>
      <c r="H240" s="29">
        <v>15</v>
      </c>
      <c r="I240" s="29">
        <v>54870</v>
      </c>
      <c r="J240" s="31">
        <v>0</v>
      </c>
      <c r="K240" s="29">
        <v>0</v>
      </c>
      <c r="L240" s="29">
        <f t="shared" si="92"/>
        <v>15</v>
      </c>
      <c r="M240" s="29">
        <f t="shared" si="92"/>
        <v>54870</v>
      </c>
    </row>
    <row r="241" spans="1:13" x14ac:dyDescent="0.25">
      <c r="A241" s="27" t="s">
        <v>155</v>
      </c>
      <c r="B241" s="28" t="s">
        <v>216</v>
      </c>
      <c r="C241" s="28" t="s">
        <v>217</v>
      </c>
      <c r="D241" s="29">
        <v>0</v>
      </c>
      <c r="E241" s="29">
        <v>0</v>
      </c>
      <c r="F241" s="30" t="s">
        <v>49</v>
      </c>
      <c r="G241" s="29">
        <f t="shared" si="91"/>
        <v>3481</v>
      </c>
      <c r="H241" s="29">
        <v>9</v>
      </c>
      <c r="I241" s="29">
        <v>31329</v>
      </c>
      <c r="J241" s="31">
        <v>0</v>
      </c>
      <c r="K241" s="29">
        <v>0</v>
      </c>
      <c r="L241" s="29">
        <f t="shared" si="92"/>
        <v>9</v>
      </c>
      <c r="M241" s="29">
        <f t="shared" si="92"/>
        <v>31329</v>
      </c>
    </row>
    <row r="242" spans="1:13" x14ac:dyDescent="0.25">
      <c r="A242" s="27" t="s">
        <v>155</v>
      </c>
      <c r="B242" s="28" t="s">
        <v>218</v>
      </c>
      <c r="C242" s="28" t="s">
        <v>219</v>
      </c>
      <c r="D242" s="29">
        <v>0</v>
      </c>
      <c r="E242" s="29">
        <v>0</v>
      </c>
      <c r="F242" s="30" t="s">
        <v>49</v>
      </c>
      <c r="G242" s="29">
        <f t="shared" si="91"/>
        <v>4189</v>
      </c>
      <c r="H242" s="29">
        <v>10</v>
      </c>
      <c r="I242" s="29">
        <v>41890</v>
      </c>
      <c r="J242" s="31">
        <v>0</v>
      </c>
      <c r="K242" s="29">
        <v>0</v>
      </c>
      <c r="L242" s="29">
        <f t="shared" si="92"/>
        <v>10</v>
      </c>
      <c r="M242" s="29">
        <f t="shared" si="92"/>
        <v>41890</v>
      </c>
    </row>
    <row r="243" spans="1:13" x14ac:dyDescent="0.25">
      <c r="A243" s="27" t="s">
        <v>155</v>
      </c>
      <c r="B243" s="28" t="s">
        <v>220</v>
      </c>
      <c r="C243" s="28" t="s">
        <v>221</v>
      </c>
      <c r="D243" s="29">
        <v>0</v>
      </c>
      <c r="E243" s="29">
        <v>0</v>
      </c>
      <c r="F243" s="30" t="s">
        <v>49</v>
      </c>
      <c r="G243" s="29">
        <f t="shared" si="91"/>
        <v>4130</v>
      </c>
      <c r="H243" s="29">
        <v>10</v>
      </c>
      <c r="I243" s="29">
        <v>41300</v>
      </c>
      <c r="J243" s="31">
        <v>0</v>
      </c>
      <c r="K243" s="29">
        <v>0</v>
      </c>
      <c r="L243" s="29">
        <f t="shared" si="92"/>
        <v>10</v>
      </c>
      <c r="M243" s="29">
        <f t="shared" si="92"/>
        <v>41300</v>
      </c>
    </row>
    <row r="244" spans="1:13" x14ac:dyDescent="0.25">
      <c r="A244" s="27" t="s">
        <v>155</v>
      </c>
      <c r="B244" s="28" t="s">
        <v>222</v>
      </c>
      <c r="C244" s="28" t="s">
        <v>223</v>
      </c>
      <c r="D244" s="29">
        <v>0</v>
      </c>
      <c r="E244" s="29">
        <v>0</v>
      </c>
      <c r="F244" s="30" t="s">
        <v>49</v>
      </c>
      <c r="G244" s="29">
        <f t="shared" si="91"/>
        <v>4720</v>
      </c>
      <c r="H244" s="29">
        <v>8</v>
      </c>
      <c r="I244" s="29">
        <v>37760</v>
      </c>
      <c r="J244" s="31">
        <v>0</v>
      </c>
      <c r="K244" s="29">
        <v>0</v>
      </c>
      <c r="L244" s="29">
        <f t="shared" si="92"/>
        <v>8</v>
      </c>
      <c r="M244" s="29">
        <f t="shared" si="92"/>
        <v>37760</v>
      </c>
    </row>
    <row r="245" spans="1:13" x14ac:dyDescent="0.25">
      <c r="A245" s="27" t="s">
        <v>155</v>
      </c>
      <c r="B245" s="28" t="s">
        <v>224</v>
      </c>
      <c r="C245" s="28" t="s">
        <v>225</v>
      </c>
      <c r="D245" s="29">
        <v>0</v>
      </c>
      <c r="E245" s="29">
        <v>0</v>
      </c>
      <c r="F245" s="30" t="s">
        <v>49</v>
      </c>
      <c r="G245" s="29">
        <f t="shared" si="91"/>
        <v>4130</v>
      </c>
      <c r="H245" s="29">
        <v>8</v>
      </c>
      <c r="I245" s="29">
        <v>33040</v>
      </c>
      <c r="J245" s="31">
        <v>0</v>
      </c>
      <c r="K245" s="29">
        <v>0</v>
      </c>
      <c r="L245" s="29">
        <f t="shared" si="92"/>
        <v>8</v>
      </c>
      <c r="M245" s="29">
        <f t="shared" si="92"/>
        <v>33040</v>
      </c>
    </row>
    <row r="246" spans="1:13" x14ac:dyDescent="0.25">
      <c r="A246" s="27" t="s">
        <v>155</v>
      </c>
      <c r="B246" s="28" t="s">
        <v>226</v>
      </c>
      <c r="C246" s="28" t="s">
        <v>227</v>
      </c>
      <c r="D246" s="29">
        <v>0</v>
      </c>
      <c r="E246" s="29">
        <v>0</v>
      </c>
      <c r="F246" s="30" t="s">
        <v>49</v>
      </c>
      <c r="G246" s="29">
        <f t="shared" si="91"/>
        <v>4130</v>
      </c>
      <c r="H246" s="29">
        <v>8</v>
      </c>
      <c r="I246" s="29">
        <v>33040</v>
      </c>
      <c r="J246" s="31">
        <v>0</v>
      </c>
      <c r="K246" s="29">
        <v>0</v>
      </c>
      <c r="L246" s="29">
        <f t="shared" si="92"/>
        <v>8</v>
      </c>
      <c r="M246" s="29">
        <f t="shared" si="92"/>
        <v>33040</v>
      </c>
    </row>
    <row r="247" spans="1:13" x14ac:dyDescent="0.25">
      <c r="A247" s="27" t="s">
        <v>155</v>
      </c>
      <c r="B247" s="28" t="s">
        <v>228</v>
      </c>
      <c r="C247" s="28" t="s">
        <v>229</v>
      </c>
      <c r="D247" s="29">
        <v>0</v>
      </c>
      <c r="E247" s="29">
        <v>0</v>
      </c>
      <c r="F247" s="30" t="s">
        <v>49</v>
      </c>
      <c r="G247" s="29">
        <f t="shared" si="91"/>
        <v>5605</v>
      </c>
      <c r="H247" s="29">
        <v>8</v>
      </c>
      <c r="I247" s="29">
        <v>44840</v>
      </c>
      <c r="J247" s="31">
        <v>0</v>
      </c>
      <c r="K247" s="29">
        <v>0</v>
      </c>
      <c r="L247" s="29">
        <f t="shared" si="92"/>
        <v>8</v>
      </c>
      <c r="M247" s="29">
        <f t="shared" si="92"/>
        <v>44840</v>
      </c>
    </row>
    <row r="248" spans="1:13" x14ac:dyDescent="0.25">
      <c r="A248" s="27" t="s">
        <v>155</v>
      </c>
      <c r="B248" s="28" t="s">
        <v>230</v>
      </c>
      <c r="C248" s="28" t="s">
        <v>231</v>
      </c>
      <c r="D248" s="29">
        <v>0</v>
      </c>
      <c r="E248" s="29">
        <v>0</v>
      </c>
      <c r="F248" s="30" t="s">
        <v>49</v>
      </c>
      <c r="G248" s="29">
        <f t="shared" si="91"/>
        <v>9676</v>
      </c>
      <c r="H248" s="29">
        <v>8</v>
      </c>
      <c r="I248" s="29">
        <v>77408</v>
      </c>
      <c r="J248" s="31">
        <v>0</v>
      </c>
      <c r="K248" s="29">
        <v>0</v>
      </c>
      <c r="L248" s="29">
        <f t="shared" si="92"/>
        <v>8</v>
      </c>
      <c r="M248" s="29">
        <f t="shared" si="92"/>
        <v>77408</v>
      </c>
    </row>
    <row r="249" spans="1:13" x14ac:dyDescent="0.25">
      <c r="A249" s="27" t="s">
        <v>155</v>
      </c>
      <c r="B249" s="28" t="s">
        <v>232</v>
      </c>
      <c r="C249" s="28" t="s">
        <v>233</v>
      </c>
      <c r="D249" s="29">
        <v>0</v>
      </c>
      <c r="E249" s="29">
        <v>0</v>
      </c>
      <c r="F249" s="30" t="s">
        <v>49</v>
      </c>
      <c r="G249" s="29">
        <f t="shared" si="91"/>
        <v>4661</v>
      </c>
      <c r="H249" s="29">
        <v>8</v>
      </c>
      <c r="I249" s="29">
        <v>37288</v>
      </c>
      <c r="J249" s="31">
        <v>0</v>
      </c>
      <c r="K249" s="29">
        <v>0</v>
      </c>
      <c r="L249" s="29">
        <f t="shared" si="92"/>
        <v>8</v>
      </c>
      <c r="M249" s="29">
        <f t="shared" si="92"/>
        <v>37288</v>
      </c>
    </row>
    <row r="250" spans="1:13" x14ac:dyDescent="0.25">
      <c r="A250" s="27" t="s">
        <v>155</v>
      </c>
      <c r="B250" s="28" t="s">
        <v>234</v>
      </c>
      <c r="C250" s="28" t="s">
        <v>235</v>
      </c>
      <c r="D250" s="29">
        <v>0</v>
      </c>
      <c r="E250" s="29">
        <v>0</v>
      </c>
      <c r="F250" s="30" t="s">
        <v>49</v>
      </c>
      <c r="G250" s="29">
        <f t="shared" si="91"/>
        <v>5782</v>
      </c>
      <c r="H250" s="29">
        <v>8</v>
      </c>
      <c r="I250" s="29">
        <v>46256</v>
      </c>
      <c r="J250" s="31">
        <v>0</v>
      </c>
      <c r="K250" s="29">
        <v>0</v>
      </c>
      <c r="L250" s="29">
        <f t="shared" si="92"/>
        <v>8</v>
      </c>
      <c r="M250" s="29">
        <f t="shared" si="92"/>
        <v>46256</v>
      </c>
    </row>
    <row r="251" spans="1:13" x14ac:dyDescent="0.25">
      <c r="A251" s="27" t="s">
        <v>155</v>
      </c>
      <c r="B251" s="28" t="s">
        <v>236</v>
      </c>
      <c r="C251" s="28" t="s">
        <v>237</v>
      </c>
      <c r="D251" s="29">
        <v>0</v>
      </c>
      <c r="E251" s="29">
        <v>0</v>
      </c>
      <c r="F251" s="30" t="s">
        <v>49</v>
      </c>
      <c r="G251" s="29">
        <f>+I251/H251</f>
        <v>6962</v>
      </c>
      <c r="H251" s="29">
        <v>6</v>
      </c>
      <c r="I251" s="29">
        <v>41772</v>
      </c>
      <c r="J251" s="31">
        <v>0</v>
      </c>
      <c r="K251" s="29">
        <v>0</v>
      </c>
      <c r="L251" s="29">
        <f t="shared" si="92"/>
        <v>6</v>
      </c>
      <c r="M251" s="29">
        <f t="shared" si="92"/>
        <v>41772</v>
      </c>
    </row>
    <row r="252" spans="1:13" x14ac:dyDescent="0.25">
      <c r="A252" s="27" t="s">
        <v>155</v>
      </c>
      <c r="B252" s="28" t="s">
        <v>238</v>
      </c>
      <c r="C252" s="28" t="s">
        <v>239</v>
      </c>
      <c r="D252" s="29">
        <v>0</v>
      </c>
      <c r="E252" s="29">
        <v>0</v>
      </c>
      <c r="F252" s="30" t="s">
        <v>49</v>
      </c>
      <c r="G252" s="29">
        <f t="shared" ref="G252:G257" si="93">+I252/H252</f>
        <v>6962</v>
      </c>
      <c r="H252" s="29">
        <v>6</v>
      </c>
      <c r="I252" s="29">
        <v>41772</v>
      </c>
      <c r="J252" s="31">
        <v>0</v>
      </c>
      <c r="K252" s="29">
        <v>0</v>
      </c>
      <c r="L252" s="29">
        <f t="shared" si="92"/>
        <v>6</v>
      </c>
      <c r="M252" s="29">
        <f t="shared" si="92"/>
        <v>41772</v>
      </c>
    </row>
    <row r="253" spans="1:13" x14ac:dyDescent="0.25">
      <c r="A253" s="27" t="s">
        <v>155</v>
      </c>
      <c r="B253" s="28" t="s">
        <v>240</v>
      </c>
      <c r="C253" s="28" t="s">
        <v>241</v>
      </c>
      <c r="D253" s="29">
        <v>0</v>
      </c>
      <c r="E253" s="29">
        <v>0</v>
      </c>
      <c r="F253" s="30" t="s">
        <v>49</v>
      </c>
      <c r="G253" s="29">
        <f t="shared" si="93"/>
        <v>6962</v>
      </c>
      <c r="H253" s="29">
        <v>6</v>
      </c>
      <c r="I253" s="29">
        <v>41772</v>
      </c>
      <c r="J253" s="31">
        <v>0</v>
      </c>
      <c r="K253" s="29">
        <v>0</v>
      </c>
      <c r="L253" s="29">
        <f t="shared" si="92"/>
        <v>6</v>
      </c>
      <c r="M253" s="29">
        <f t="shared" si="92"/>
        <v>41772</v>
      </c>
    </row>
    <row r="254" spans="1:13" x14ac:dyDescent="0.25">
      <c r="A254" s="27" t="s">
        <v>155</v>
      </c>
      <c r="B254" s="28" t="s">
        <v>242</v>
      </c>
      <c r="C254" s="28" t="s">
        <v>243</v>
      </c>
      <c r="D254" s="29">
        <v>0</v>
      </c>
      <c r="E254" s="29">
        <v>0</v>
      </c>
      <c r="F254" s="30" t="s">
        <v>49</v>
      </c>
      <c r="G254" s="29">
        <f t="shared" si="93"/>
        <v>1062</v>
      </c>
      <c r="H254" s="29">
        <v>25</v>
      </c>
      <c r="I254" s="29">
        <v>26550</v>
      </c>
      <c r="J254" s="31">
        <v>0</v>
      </c>
      <c r="K254" s="29">
        <v>0</v>
      </c>
      <c r="L254" s="29">
        <f t="shared" si="92"/>
        <v>25</v>
      </c>
      <c r="M254" s="29">
        <f t="shared" si="92"/>
        <v>26550</v>
      </c>
    </row>
    <row r="255" spans="1:13" x14ac:dyDescent="0.25">
      <c r="A255" s="27" t="s">
        <v>155</v>
      </c>
      <c r="B255" s="28" t="s">
        <v>244</v>
      </c>
      <c r="C255" s="28" t="s">
        <v>245</v>
      </c>
      <c r="D255" s="29">
        <v>0</v>
      </c>
      <c r="E255" s="29">
        <v>0</v>
      </c>
      <c r="F255" s="30" t="s">
        <v>49</v>
      </c>
      <c r="G255" s="29">
        <f t="shared" si="93"/>
        <v>1062</v>
      </c>
      <c r="H255" s="29">
        <v>15</v>
      </c>
      <c r="I255" s="29">
        <v>15930</v>
      </c>
      <c r="J255" s="31">
        <v>0</v>
      </c>
      <c r="K255" s="29">
        <v>0</v>
      </c>
      <c r="L255" s="29">
        <f t="shared" si="92"/>
        <v>15</v>
      </c>
      <c r="M255" s="29">
        <f t="shared" si="92"/>
        <v>15930</v>
      </c>
    </row>
    <row r="256" spans="1:13" x14ac:dyDescent="0.25">
      <c r="A256" s="27" t="s">
        <v>155</v>
      </c>
      <c r="B256" s="28" t="s">
        <v>246</v>
      </c>
      <c r="C256" s="28" t="s">
        <v>247</v>
      </c>
      <c r="D256" s="29">
        <v>0</v>
      </c>
      <c r="E256" s="29">
        <v>0</v>
      </c>
      <c r="F256" s="30" t="s">
        <v>49</v>
      </c>
      <c r="G256" s="29">
        <f t="shared" si="93"/>
        <v>1062</v>
      </c>
      <c r="H256" s="29">
        <v>15</v>
      </c>
      <c r="I256" s="29">
        <v>15930</v>
      </c>
      <c r="J256" s="31">
        <v>1</v>
      </c>
      <c r="K256" s="29">
        <v>0</v>
      </c>
      <c r="L256" s="29">
        <f t="shared" si="92"/>
        <v>14</v>
      </c>
      <c r="M256" s="29">
        <f t="shared" si="92"/>
        <v>15930</v>
      </c>
    </row>
    <row r="257" spans="1:13" x14ac:dyDescent="0.25">
      <c r="A257" s="27" t="s">
        <v>155</v>
      </c>
      <c r="B257" s="28" t="s">
        <v>248</v>
      </c>
      <c r="C257" s="28" t="s">
        <v>249</v>
      </c>
      <c r="D257" s="29">
        <v>0</v>
      </c>
      <c r="E257" s="29">
        <v>0</v>
      </c>
      <c r="F257" s="30" t="s">
        <v>49</v>
      </c>
      <c r="G257" s="29">
        <f t="shared" si="93"/>
        <v>1062</v>
      </c>
      <c r="H257" s="29">
        <v>15</v>
      </c>
      <c r="I257" s="29">
        <v>15930</v>
      </c>
      <c r="J257" s="31">
        <v>1</v>
      </c>
      <c r="K257" s="29">
        <v>0</v>
      </c>
      <c r="L257" s="29">
        <f t="shared" si="92"/>
        <v>14</v>
      </c>
      <c r="M257" s="29">
        <f t="shared" si="92"/>
        <v>15930</v>
      </c>
    </row>
    <row r="258" spans="1:13" x14ac:dyDescent="0.25">
      <c r="A258" s="27" t="s">
        <v>155</v>
      </c>
      <c r="B258" s="28" t="s">
        <v>250</v>
      </c>
      <c r="C258" s="28" t="s">
        <v>251</v>
      </c>
      <c r="D258" s="29">
        <v>25</v>
      </c>
      <c r="E258" s="29">
        <v>0</v>
      </c>
      <c r="F258" s="30" t="s">
        <v>49</v>
      </c>
      <c r="G258" s="29">
        <v>0</v>
      </c>
      <c r="H258" s="29">
        <v>0</v>
      </c>
      <c r="I258" s="29">
        <v>26550</v>
      </c>
      <c r="J258" s="31">
        <v>0</v>
      </c>
      <c r="K258" s="29">
        <v>0</v>
      </c>
      <c r="L258" s="29">
        <f t="shared" si="92"/>
        <v>25</v>
      </c>
      <c r="M258" s="29">
        <f t="shared" si="92"/>
        <v>26550</v>
      </c>
    </row>
    <row r="259" spans="1:13" x14ac:dyDescent="0.25">
      <c r="A259" s="27" t="s">
        <v>155</v>
      </c>
      <c r="B259" s="28" t="s">
        <v>252</v>
      </c>
      <c r="C259" s="28" t="s">
        <v>253</v>
      </c>
      <c r="D259" s="29">
        <v>15</v>
      </c>
      <c r="E259" s="29">
        <v>0</v>
      </c>
      <c r="F259" s="30" t="s">
        <v>49</v>
      </c>
      <c r="G259" s="29">
        <v>1062</v>
      </c>
      <c r="H259" s="29">
        <v>0</v>
      </c>
      <c r="I259" s="29">
        <v>15930</v>
      </c>
      <c r="J259" s="31">
        <v>0</v>
      </c>
      <c r="K259" s="29">
        <v>0</v>
      </c>
      <c r="L259" s="29">
        <v>15</v>
      </c>
      <c r="M259" s="29">
        <f>+E259+I259-K259</f>
        <v>15930</v>
      </c>
    </row>
    <row r="260" spans="1:13" x14ac:dyDescent="0.25">
      <c r="A260" s="27" t="s">
        <v>155</v>
      </c>
      <c r="B260" s="28" t="s">
        <v>254</v>
      </c>
      <c r="C260" s="28" t="s">
        <v>255</v>
      </c>
      <c r="D260" s="29">
        <v>15</v>
      </c>
      <c r="E260" s="29">
        <v>0</v>
      </c>
      <c r="F260" s="30" t="s">
        <v>49</v>
      </c>
      <c r="G260" s="29">
        <v>1062</v>
      </c>
      <c r="H260" s="29">
        <v>20</v>
      </c>
      <c r="I260" s="29">
        <v>15930</v>
      </c>
      <c r="J260" s="31">
        <v>0</v>
      </c>
      <c r="K260" s="29">
        <v>15930</v>
      </c>
      <c r="L260" s="29">
        <f t="shared" ref="L260:M263" si="94">+D260+H260-J260</f>
        <v>35</v>
      </c>
      <c r="M260" s="29">
        <f t="shared" si="94"/>
        <v>0</v>
      </c>
    </row>
    <row r="261" spans="1:13" x14ac:dyDescent="0.25">
      <c r="A261" s="27" t="s">
        <v>155</v>
      </c>
      <c r="B261" s="28" t="s">
        <v>256</v>
      </c>
      <c r="C261" s="28" t="s">
        <v>257</v>
      </c>
      <c r="D261" s="29">
        <v>15</v>
      </c>
      <c r="E261" s="29">
        <v>0</v>
      </c>
      <c r="F261" s="30" t="s">
        <v>49</v>
      </c>
      <c r="G261" s="29">
        <v>1062</v>
      </c>
      <c r="H261" s="29">
        <v>20</v>
      </c>
      <c r="I261" s="29">
        <v>15930</v>
      </c>
      <c r="J261" s="31">
        <v>5</v>
      </c>
      <c r="K261" s="29">
        <v>15930</v>
      </c>
      <c r="L261" s="29">
        <f t="shared" si="94"/>
        <v>30</v>
      </c>
      <c r="M261" s="47">
        <f>E261+I261-K261</f>
        <v>0</v>
      </c>
    </row>
    <row r="262" spans="1:13" x14ac:dyDescent="0.25">
      <c r="A262" s="27" t="s">
        <v>258</v>
      </c>
      <c r="B262" s="28" t="s">
        <v>259</v>
      </c>
      <c r="C262" s="28" t="s">
        <v>260</v>
      </c>
      <c r="D262" s="29">
        <v>0</v>
      </c>
      <c r="E262" s="29">
        <v>0</v>
      </c>
      <c r="F262" s="30" t="s">
        <v>64</v>
      </c>
      <c r="G262" s="29">
        <v>2376</v>
      </c>
      <c r="H262" s="29">
        <v>2</v>
      </c>
      <c r="I262" s="29">
        <f t="shared" ref="I262:I263" si="95">+G262*H262</f>
        <v>4752</v>
      </c>
      <c r="J262" s="31">
        <v>16</v>
      </c>
      <c r="K262" s="29">
        <f>+J262*G262</f>
        <v>38016</v>
      </c>
      <c r="L262" s="29">
        <v>0</v>
      </c>
      <c r="M262" s="29">
        <f t="shared" si="94"/>
        <v>-33264</v>
      </c>
    </row>
    <row r="263" spans="1:13" x14ac:dyDescent="0.25">
      <c r="A263" s="27" t="s">
        <v>258</v>
      </c>
      <c r="B263" s="28" t="s">
        <v>261</v>
      </c>
      <c r="C263" s="28" t="s">
        <v>262</v>
      </c>
      <c r="D263" s="29">
        <v>0</v>
      </c>
      <c r="E263" s="29">
        <v>0</v>
      </c>
      <c r="F263" s="30" t="s">
        <v>35</v>
      </c>
      <c r="G263" s="29">
        <v>55.459999999999994</v>
      </c>
      <c r="H263" s="29">
        <v>0</v>
      </c>
      <c r="I263" s="29">
        <f t="shared" si="95"/>
        <v>0</v>
      </c>
      <c r="J263" s="31">
        <v>83</v>
      </c>
      <c r="K263" s="29">
        <f>+J263*G263</f>
        <v>4603.1799999999994</v>
      </c>
      <c r="L263" s="29">
        <v>0</v>
      </c>
      <c r="M263" s="29">
        <f t="shared" si="94"/>
        <v>-4603.1799999999994</v>
      </c>
    </row>
    <row r="264" spans="1:13" ht="15.75" x14ac:dyDescent="0.25">
      <c r="A264" s="48" t="s">
        <v>263</v>
      </c>
      <c r="B264" s="49"/>
      <c r="C264" s="50"/>
      <c r="D264" s="35">
        <f>SUM(D144:D263)</f>
        <v>4611</v>
      </c>
      <c r="E264" s="35">
        <f>SUM(E144:E263)</f>
        <v>615109.36</v>
      </c>
      <c r="F264" s="35"/>
      <c r="G264" s="35">
        <f t="shared" ref="G264:M264" si="96">SUM(G144:G263)</f>
        <v>161425.03704265531</v>
      </c>
      <c r="H264" s="35">
        <f t="shared" si="96"/>
        <v>40114.5</v>
      </c>
      <c r="I264" s="35">
        <f t="shared" si="96"/>
        <v>10109685.279291999</v>
      </c>
      <c r="J264" s="36">
        <f t="shared" si="96"/>
        <v>23239</v>
      </c>
      <c r="K264" s="35">
        <f t="shared" si="96"/>
        <v>8985191.985931376</v>
      </c>
      <c r="L264" s="35">
        <f t="shared" si="96"/>
        <v>5671</v>
      </c>
      <c r="M264" s="35">
        <f t="shared" si="96"/>
        <v>1726309.6533606236</v>
      </c>
    </row>
    <row r="265" spans="1:13" ht="15.75" x14ac:dyDescent="0.25">
      <c r="A265" s="37"/>
      <c r="B265" s="37"/>
      <c r="C265" s="37"/>
      <c r="D265" s="38"/>
      <c r="E265" s="38"/>
      <c r="F265" s="38"/>
      <c r="G265" s="38"/>
      <c r="H265" s="38"/>
      <c r="I265" s="38"/>
      <c r="J265" s="39"/>
      <c r="K265" s="38"/>
      <c r="L265" s="38"/>
      <c r="M265" s="38"/>
    </row>
    <row r="266" spans="1:13" x14ac:dyDescent="0.25">
      <c r="A266" s="40"/>
      <c r="B266" s="41"/>
      <c r="C266" s="41"/>
      <c r="D266" s="41"/>
      <c r="E266" s="41"/>
      <c r="F266" s="42"/>
      <c r="G266" s="42"/>
      <c r="H266" s="42"/>
      <c r="I266" s="43"/>
      <c r="J266" s="44"/>
      <c r="K266" s="42"/>
      <c r="L266" s="45"/>
      <c r="M266" s="46"/>
    </row>
    <row r="267" spans="1:13" x14ac:dyDescent="0.25">
      <c r="A267" s="51" t="s">
        <v>264</v>
      </c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2"/>
      <c r="M267" s="3"/>
    </row>
    <row r="268" spans="1:13" x14ac:dyDescent="0.25">
      <c r="A268" s="52" t="s">
        <v>265</v>
      </c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1"/>
      <c r="M268" s="3"/>
    </row>
    <row r="269" spans="1:13" x14ac:dyDescent="0.25">
      <c r="A269" s="1"/>
      <c r="B269" s="1"/>
      <c r="C269" s="1"/>
      <c r="D269" s="1"/>
      <c r="E269" s="2"/>
      <c r="F269" s="1"/>
      <c r="G269" s="1"/>
      <c r="H269" s="1"/>
      <c r="I269" s="3"/>
      <c r="J269" s="4"/>
      <c r="K269" s="1"/>
      <c r="L269" s="2"/>
      <c r="M269" s="3"/>
    </row>
    <row r="271" spans="1:13" ht="15.75" x14ac:dyDescent="0.25">
      <c r="A271" s="55" t="s">
        <v>269</v>
      </c>
      <c r="B271" s="55"/>
      <c r="C271" s="55"/>
      <c r="D271" s="1"/>
      <c r="E271" s="2"/>
      <c r="F271" s="5"/>
      <c r="G271" s="5"/>
      <c r="H271" s="5"/>
      <c r="I271" s="6"/>
      <c r="J271" s="7"/>
      <c r="K271" s="8"/>
      <c r="L271" s="5"/>
      <c r="M271" s="9"/>
    </row>
    <row r="272" spans="1:13" ht="15.75" thickBot="1" x14ac:dyDescent="0.3">
      <c r="A272" s="10"/>
      <c r="B272" s="11"/>
      <c r="C272" s="11"/>
      <c r="D272" s="11"/>
      <c r="E272" s="12"/>
      <c r="F272" s="11"/>
      <c r="G272" s="11"/>
      <c r="H272" s="13"/>
      <c r="I272" s="14"/>
      <c r="J272" s="15"/>
      <c r="K272" s="14"/>
      <c r="L272" s="14"/>
      <c r="M272" s="14"/>
    </row>
    <row r="273" spans="1:13" ht="16.5" thickBot="1" x14ac:dyDescent="0.3">
      <c r="A273" s="16"/>
      <c r="B273" s="17"/>
      <c r="C273" s="18"/>
      <c r="D273" s="56" t="s">
        <v>4</v>
      </c>
      <c r="E273" s="57"/>
      <c r="F273" s="19"/>
      <c r="G273" s="19"/>
      <c r="H273" s="58" t="s">
        <v>5</v>
      </c>
      <c r="I273" s="59"/>
      <c r="J273" s="60" t="s">
        <v>6</v>
      </c>
      <c r="K273" s="61"/>
      <c r="L273" s="53" t="s">
        <v>7</v>
      </c>
      <c r="M273" s="54"/>
    </row>
    <row r="274" spans="1:13" ht="36" x14ac:dyDescent="0.25">
      <c r="A274" s="20" t="s">
        <v>8</v>
      </c>
      <c r="B274" s="20" t="s">
        <v>9</v>
      </c>
      <c r="C274" s="21" t="s">
        <v>10</v>
      </c>
      <c r="D274" s="22" t="s">
        <v>11</v>
      </c>
      <c r="E274" s="23" t="s">
        <v>12</v>
      </c>
      <c r="F274" s="20" t="s">
        <v>13</v>
      </c>
      <c r="G274" s="20" t="s">
        <v>14</v>
      </c>
      <c r="H274" s="24" t="s">
        <v>15</v>
      </c>
      <c r="I274" s="25" t="s">
        <v>16</v>
      </c>
      <c r="J274" s="26" t="s">
        <v>11</v>
      </c>
      <c r="K274" s="24" t="s">
        <v>16</v>
      </c>
      <c r="L274" s="25" t="s">
        <v>17</v>
      </c>
      <c r="M274" s="25" t="s">
        <v>18</v>
      </c>
    </row>
    <row r="275" spans="1:13" x14ac:dyDescent="0.25">
      <c r="A275" s="27" t="s">
        <v>19</v>
      </c>
      <c r="B275" s="28" t="s">
        <v>20</v>
      </c>
      <c r="C275" s="28" t="s">
        <v>21</v>
      </c>
      <c r="D275" s="29">
        <v>0</v>
      </c>
      <c r="E275" s="29">
        <v>318418.36</v>
      </c>
      <c r="F275" s="30" t="s">
        <v>22</v>
      </c>
      <c r="G275" s="29">
        <v>90</v>
      </c>
      <c r="H275" s="29">
        <v>8432</v>
      </c>
      <c r="I275" s="29">
        <f>+G275*H275</f>
        <v>758880</v>
      </c>
      <c r="J275" s="31">
        <f>+D275+H275</f>
        <v>8432</v>
      </c>
      <c r="K275" s="29">
        <f>+G275*J275</f>
        <v>758880</v>
      </c>
      <c r="L275" s="29">
        <v>0</v>
      </c>
      <c r="M275" s="29">
        <f>+E275+I275-K275</f>
        <v>318418.35999999987</v>
      </c>
    </row>
    <row r="276" spans="1:13" x14ac:dyDescent="0.25">
      <c r="A276" s="27" t="s">
        <v>23</v>
      </c>
      <c r="B276" s="28" t="s">
        <v>24</v>
      </c>
      <c r="C276" s="28" t="s">
        <v>25</v>
      </c>
      <c r="D276" s="29">
        <v>0</v>
      </c>
      <c r="E276" s="29">
        <v>84075</v>
      </c>
      <c r="F276" s="30" t="s">
        <v>26</v>
      </c>
      <c r="G276" s="29">
        <v>336.29999999999995</v>
      </c>
      <c r="H276" s="29">
        <v>250</v>
      </c>
      <c r="I276" s="29">
        <f>+G276*H276</f>
        <v>84074.999999999985</v>
      </c>
      <c r="J276" s="31">
        <f>+D276+250</f>
        <v>250</v>
      </c>
      <c r="K276" s="29">
        <f t="shared" ref="K276:K277" si="97">+J276*G276</f>
        <v>84074.999999999985</v>
      </c>
      <c r="L276" s="29">
        <v>0</v>
      </c>
      <c r="M276" s="29">
        <f t="shared" ref="M276:M278" si="98">+E276+I276-K276</f>
        <v>84075.000000000015</v>
      </c>
    </row>
    <row r="277" spans="1:13" x14ac:dyDescent="0.25">
      <c r="A277" s="27" t="s">
        <v>23</v>
      </c>
      <c r="B277" s="28" t="s">
        <v>27</v>
      </c>
      <c r="C277" s="28" t="s">
        <v>28</v>
      </c>
      <c r="D277" s="29">
        <v>0</v>
      </c>
      <c r="E277" s="29">
        <v>54280</v>
      </c>
      <c r="F277" s="30" t="s">
        <v>26</v>
      </c>
      <c r="G277" s="29">
        <v>542.79999999999995</v>
      </c>
      <c r="H277" s="29">
        <v>0</v>
      </c>
      <c r="I277" s="29">
        <f>+G277*H277</f>
        <v>0</v>
      </c>
      <c r="J277" s="31">
        <v>100</v>
      </c>
      <c r="K277" s="29">
        <f t="shared" si="97"/>
        <v>54279.999999999993</v>
      </c>
      <c r="L277" s="29">
        <v>0</v>
      </c>
      <c r="M277" s="29">
        <f t="shared" si="98"/>
        <v>0</v>
      </c>
    </row>
    <row r="278" spans="1:13" x14ac:dyDescent="0.25">
      <c r="A278" s="27" t="s">
        <v>23</v>
      </c>
      <c r="B278" s="28" t="s">
        <v>29</v>
      </c>
      <c r="C278" s="28" t="s">
        <v>30</v>
      </c>
      <c r="D278" s="29">
        <v>0</v>
      </c>
      <c r="E278" s="29">
        <v>0</v>
      </c>
      <c r="F278" s="30" t="s">
        <v>31</v>
      </c>
      <c r="G278" s="29">
        <v>10</v>
      </c>
      <c r="H278" s="29">
        <v>10000</v>
      </c>
      <c r="I278" s="29">
        <v>100000</v>
      </c>
      <c r="J278" s="31">
        <f>+D278</f>
        <v>0</v>
      </c>
      <c r="K278" s="29">
        <v>100000</v>
      </c>
      <c r="L278" s="29">
        <v>0</v>
      </c>
      <c r="M278" s="29">
        <f t="shared" si="98"/>
        <v>0</v>
      </c>
    </row>
    <row r="279" spans="1:13" x14ac:dyDescent="0.25">
      <c r="A279" s="32" t="s">
        <v>32</v>
      </c>
      <c r="B279" s="33" t="s">
        <v>33</v>
      </c>
      <c r="C279" s="33" t="s">
        <v>34</v>
      </c>
      <c r="D279" s="31">
        <v>0</v>
      </c>
      <c r="E279" s="31">
        <v>0</v>
      </c>
      <c r="F279" s="34" t="s">
        <v>35</v>
      </c>
      <c r="G279" s="31">
        <v>385</v>
      </c>
      <c r="H279" s="31">
        <v>50</v>
      </c>
      <c r="I279" s="31">
        <f t="shared" ref="I279:I280" si="99">+G279*H279</f>
        <v>19250</v>
      </c>
      <c r="J279" s="31">
        <v>15</v>
      </c>
      <c r="K279" s="31">
        <f>+J279*G279</f>
        <v>5775</v>
      </c>
      <c r="L279" s="31">
        <f>+H279-J279</f>
        <v>35</v>
      </c>
      <c r="M279" s="31">
        <f>+E279+I279-K279</f>
        <v>13475</v>
      </c>
    </row>
    <row r="280" spans="1:13" x14ac:dyDescent="0.25">
      <c r="A280" s="27" t="s">
        <v>32</v>
      </c>
      <c r="B280" s="28" t="s">
        <v>27</v>
      </c>
      <c r="C280" s="28" t="s">
        <v>36</v>
      </c>
      <c r="D280" s="29">
        <v>0</v>
      </c>
      <c r="E280" s="29">
        <v>0</v>
      </c>
      <c r="F280" s="30" t="s">
        <v>37</v>
      </c>
      <c r="G280" s="29">
        <v>1528.1</v>
      </c>
      <c r="H280" s="29">
        <v>0</v>
      </c>
      <c r="I280" s="29">
        <f t="shared" si="99"/>
        <v>0</v>
      </c>
      <c r="J280" s="31">
        <v>50</v>
      </c>
      <c r="K280" s="29">
        <f>+J280*G280</f>
        <v>76405</v>
      </c>
      <c r="L280" s="29">
        <v>0</v>
      </c>
      <c r="M280" s="29">
        <f t="shared" ref="M280:M293" si="100">+E280+I280-K280</f>
        <v>-76405</v>
      </c>
    </row>
    <row r="281" spans="1:13" x14ac:dyDescent="0.25">
      <c r="A281" s="27" t="s">
        <v>32</v>
      </c>
      <c r="B281" s="28" t="s">
        <v>38</v>
      </c>
      <c r="C281" s="28" t="s">
        <v>39</v>
      </c>
      <c r="D281" s="29">
        <v>2748</v>
      </c>
      <c r="E281" s="29">
        <v>0</v>
      </c>
      <c r="F281" s="30" t="s">
        <v>40</v>
      </c>
      <c r="G281" s="29">
        <f>+I281/H281</f>
        <v>742.96296296296293</v>
      </c>
      <c r="H281" s="29">
        <v>648</v>
      </c>
      <c r="I281" s="29">
        <v>481440</v>
      </c>
      <c r="J281" s="31">
        <v>506</v>
      </c>
      <c r="K281" s="29">
        <f>+J281*G281</f>
        <v>375939.25925925927</v>
      </c>
      <c r="L281" s="29">
        <v>203</v>
      </c>
      <c r="M281" s="29">
        <f t="shared" si="100"/>
        <v>105500.74074074073</v>
      </c>
    </row>
    <row r="282" spans="1:13" x14ac:dyDescent="0.25">
      <c r="A282" s="27" t="s">
        <v>32</v>
      </c>
      <c r="B282" s="28" t="s">
        <v>41</v>
      </c>
      <c r="C282" s="28" t="s">
        <v>42</v>
      </c>
      <c r="D282" s="29">
        <v>0</v>
      </c>
      <c r="E282" s="29">
        <v>0</v>
      </c>
      <c r="F282" s="30" t="s">
        <v>40</v>
      </c>
      <c r="G282" s="29">
        <v>9500</v>
      </c>
      <c r="H282" s="29">
        <v>2</v>
      </c>
      <c r="I282" s="29">
        <v>22420</v>
      </c>
      <c r="J282" s="31">
        <v>1</v>
      </c>
      <c r="K282" s="29">
        <f>+J282*G282</f>
        <v>9500</v>
      </c>
      <c r="L282" s="29">
        <v>1</v>
      </c>
      <c r="M282" s="29">
        <f t="shared" si="100"/>
        <v>12920</v>
      </c>
    </row>
    <row r="283" spans="1:13" x14ac:dyDescent="0.25">
      <c r="A283" s="32" t="s">
        <v>32</v>
      </c>
      <c r="B283" s="33" t="s">
        <v>43</v>
      </c>
      <c r="C283" s="33" t="s">
        <v>44</v>
      </c>
      <c r="D283" s="31">
        <v>0</v>
      </c>
      <c r="E283" s="31">
        <v>0</v>
      </c>
      <c r="F283" s="34" t="s">
        <v>35</v>
      </c>
      <c r="G283" s="31">
        <v>522.5</v>
      </c>
      <c r="H283" s="31">
        <v>30</v>
      </c>
      <c r="I283" s="31">
        <v>18496.5</v>
      </c>
      <c r="J283" s="31">
        <v>0</v>
      </c>
      <c r="K283" s="31">
        <f t="shared" ref="K283:K284" si="101">+J283*G283</f>
        <v>0</v>
      </c>
      <c r="L283" s="31">
        <v>0</v>
      </c>
      <c r="M283" s="31">
        <f t="shared" si="100"/>
        <v>18496.5</v>
      </c>
    </row>
    <row r="284" spans="1:13" x14ac:dyDescent="0.25">
      <c r="A284" s="27" t="s">
        <v>32</v>
      </c>
      <c r="B284" s="28" t="s">
        <v>45</v>
      </c>
      <c r="C284" s="28" t="s">
        <v>46</v>
      </c>
      <c r="D284" s="29">
        <v>0</v>
      </c>
      <c r="E284" s="29">
        <v>0</v>
      </c>
      <c r="F284" s="30" t="s">
        <v>40</v>
      </c>
      <c r="G284" s="29">
        <f t="shared" ref="G284" si="102">+I284/H284</f>
        <v>112.1</v>
      </c>
      <c r="H284" s="29">
        <v>400</v>
      </c>
      <c r="I284" s="29">
        <v>44840</v>
      </c>
      <c r="J284" s="31">
        <v>400</v>
      </c>
      <c r="K284" s="29">
        <f t="shared" si="101"/>
        <v>44840</v>
      </c>
      <c r="L284" s="29">
        <v>0</v>
      </c>
      <c r="M284" s="29">
        <f t="shared" si="100"/>
        <v>0</v>
      </c>
    </row>
    <row r="285" spans="1:13" x14ac:dyDescent="0.25">
      <c r="A285" s="32" t="s">
        <v>32</v>
      </c>
      <c r="B285" s="33" t="s">
        <v>47</v>
      </c>
      <c r="C285" s="33" t="s">
        <v>48</v>
      </c>
      <c r="D285" s="31">
        <v>0</v>
      </c>
      <c r="E285" s="31">
        <v>0</v>
      </c>
      <c r="F285" s="34" t="s">
        <v>49</v>
      </c>
      <c r="G285" s="31">
        <v>330</v>
      </c>
      <c r="H285" s="31">
        <v>50</v>
      </c>
      <c r="I285" s="31">
        <f t="shared" ref="I285" si="103">+G285*H285</f>
        <v>16500</v>
      </c>
      <c r="J285" s="31">
        <v>0</v>
      </c>
      <c r="K285" s="31">
        <f>+J285*G285</f>
        <v>0</v>
      </c>
      <c r="L285" s="31">
        <v>50</v>
      </c>
      <c r="M285" s="31">
        <f t="shared" si="100"/>
        <v>16500</v>
      </c>
    </row>
    <row r="286" spans="1:13" x14ac:dyDescent="0.25">
      <c r="A286" s="27" t="s">
        <v>32</v>
      </c>
      <c r="B286" s="28" t="s">
        <v>50</v>
      </c>
      <c r="C286" s="28" t="s">
        <v>51</v>
      </c>
      <c r="D286" s="29">
        <v>1290</v>
      </c>
      <c r="E286" s="29">
        <v>0</v>
      </c>
      <c r="F286" s="30" t="s">
        <v>40</v>
      </c>
      <c r="G286" s="29">
        <f>+I286/H286</f>
        <v>132.42222222222222</v>
      </c>
      <c r="H286" s="29">
        <v>2700</v>
      </c>
      <c r="I286" s="29">
        <v>357540</v>
      </c>
      <c r="J286" s="31">
        <v>256</v>
      </c>
      <c r="K286" s="29">
        <f>+J286*G286</f>
        <v>33900.088888888888</v>
      </c>
      <c r="L286" s="29">
        <v>1200</v>
      </c>
      <c r="M286" s="29">
        <f t="shared" si="100"/>
        <v>323639.91111111111</v>
      </c>
    </row>
    <row r="287" spans="1:13" x14ac:dyDescent="0.25">
      <c r="A287" s="27" t="s">
        <v>32</v>
      </c>
      <c r="B287" s="28" t="s">
        <v>52</v>
      </c>
      <c r="C287" s="28" t="s">
        <v>53</v>
      </c>
      <c r="D287" s="29">
        <v>0</v>
      </c>
      <c r="E287" s="29">
        <v>0</v>
      </c>
      <c r="F287" s="30" t="s">
        <v>54</v>
      </c>
      <c r="G287" s="29">
        <v>115.64</v>
      </c>
      <c r="H287" s="29">
        <v>160</v>
      </c>
      <c r="I287" s="29">
        <f t="shared" ref="I287:I293" si="104">+G287*H287</f>
        <v>18502.400000000001</v>
      </c>
      <c r="J287" s="31">
        <v>240</v>
      </c>
      <c r="K287" s="29">
        <f t="shared" ref="K287:K303" si="105">+J287*G287</f>
        <v>27753.599999999999</v>
      </c>
      <c r="L287" s="29">
        <f>+H287-J287</f>
        <v>-80</v>
      </c>
      <c r="M287" s="29">
        <f t="shared" si="100"/>
        <v>-9251.1999999999971</v>
      </c>
    </row>
    <row r="288" spans="1:13" x14ac:dyDescent="0.25">
      <c r="A288" s="27" t="s">
        <v>32</v>
      </c>
      <c r="B288" s="28" t="s">
        <v>55</v>
      </c>
      <c r="C288" s="28" t="s">
        <v>56</v>
      </c>
      <c r="D288" s="29">
        <v>17</v>
      </c>
      <c r="E288" s="29">
        <v>0</v>
      </c>
      <c r="F288" s="30" t="s">
        <v>35</v>
      </c>
      <c r="G288" s="29">
        <v>17.52</v>
      </c>
      <c r="H288" s="29">
        <v>50</v>
      </c>
      <c r="I288" s="29">
        <f t="shared" si="104"/>
        <v>876</v>
      </c>
      <c r="J288" s="31">
        <v>2</v>
      </c>
      <c r="K288" s="29">
        <f t="shared" si="105"/>
        <v>35.04</v>
      </c>
      <c r="L288" s="29">
        <v>0</v>
      </c>
      <c r="M288" s="29">
        <f t="shared" si="100"/>
        <v>840.96</v>
      </c>
    </row>
    <row r="289" spans="1:13" x14ac:dyDescent="0.25">
      <c r="A289" s="27" t="s">
        <v>32</v>
      </c>
      <c r="B289" s="28" t="s">
        <v>57</v>
      </c>
      <c r="C289" s="28" t="s">
        <v>58</v>
      </c>
      <c r="D289" s="29">
        <v>0</v>
      </c>
      <c r="E289" s="29">
        <v>0</v>
      </c>
      <c r="F289" s="30" t="s">
        <v>35</v>
      </c>
      <c r="G289" s="29">
        <v>873.19999999999993</v>
      </c>
      <c r="H289" s="29">
        <v>10</v>
      </c>
      <c r="I289" s="29">
        <f t="shared" si="104"/>
        <v>8732</v>
      </c>
      <c r="J289" s="31">
        <v>2</v>
      </c>
      <c r="K289" s="29">
        <f t="shared" si="105"/>
        <v>1746.3999999999999</v>
      </c>
      <c r="L289" s="29">
        <f>+H289-J289</f>
        <v>8</v>
      </c>
      <c r="M289" s="29">
        <f t="shared" si="100"/>
        <v>6985.6</v>
      </c>
    </row>
    <row r="290" spans="1:13" x14ac:dyDescent="0.25">
      <c r="A290" s="27" t="s">
        <v>32</v>
      </c>
      <c r="B290" s="28" t="s">
        <v>59</v>
      </c>
      <c r="C290" s="28" t="s">
        <v>60</v>
      </c>
      <c r="D290" s="29">
        <v>0</v>
      </c>
      <c r="E290" s="29">
        <v>0</v>
      </c>
      <c r="F290" s="30" t="s">
        <v>35</v>
      </c>
      <c r="G290" s="29">
        <v>348.09999999999997</v>
      </c>
      <c r="H290" s="29">
        <v>520</v>
      </c>
      <c r="I290" s="29">
        <f t="shared" si="104"/>
        <v>181011.99999999997</v>
      </c>
      <c r="J290" s="31">
        <v>520</v>
      </c>
      <c r="K290" s="29">
        <f t="shared" si="105"/>
        <v>181011.99999999997</v>
      </c>
      <c r="L290" s="29">
        <f>+H290-J290</f>
        <v>0</v>
      </c>
      <c r="M290" s="29">
        <f t="shared" si="100"/>
        <v>0</v>
      </c>
    </row>
    <row r="291" spans="1:13" x14ac:dyDescent="0.25">
      <c r="A291" s="27" t="s">
        <v>61</v>
      </c>
      <c r="B291" s="28" t="s">
        <v>62</v>
      </c>
      <c r="C291" s="28" t="s">
        <v>63</v>
      </c>
      <c r="D291" s="29">
        <v>0</v>
      </c>
      <c r="E291" s="29">
        <v>0</v>
      </c>
      <c r="F291" s="30" t="s">
        <v>64</v>
      </c>
      <c r="G291" s="29">
        <v>24.779999999999998</v>
      </c>
      <c r="H291" s="29">
        <v>300</v>
      </c>
      <c r="I291" s="29">
        <f t="shared" si="104"/>
        <v>7433.9999999999991</v>
      </c>
      <c r="J291" s="31">
        <v>9</v>
      </c>
      <c r="K291" s="29">
        <f t="shared" si="105"/>
        <v>223.01999999999998</v>
      </c>
      <c r="L291" s="29">
        <v>0</v>
      </c>
      <c r="M291" s="29">
        <f t="shared" si="100"/>
        <v>7210.98</v>
      </c>
    </row>
    <row r="292" spans="1:13" x14ac:dyDescent="0.25">
      <c r="A292" s="27" t="s">
        <v>61</v>
      </c>
      <c r="B292" s="28" t="s">
        <v>65</v>
      </c>
      <c r="C292" s="28" t="s">
        <v>66</v>
      </c>
      <c r="D292" s="29">
        <v>0</v>
      </c>
      <c r="E292" s="29">
        <v>0</v>
      </c>
      <c r="F292" s="30" t="s">
        <v>64</v>
      </c>
      <c r="G292" s="29">
        <v>51.919999999999995</v>
      </c>
      <c r="H292" s="29">
        <v>300</v>
      </c>
      <c r="I292" s="29">
        <f t="shared" si="104"/>
        <v>15575.999999999998</v>
      </c>
      <c r="J292" s="31">
        <v>9</v>
      </c>
      <c r="K292" s="29">
        <f t="shared" si="105"/>
        <v>467.28</v>
      </c>
      <c r="L292" s="29">
        <f>+H292-J292</f>
        <v>291</v>
      </c>
      <c r="M292" s="29">
        <f t="shared" si="100"/>
        <v>15108.719999999998</v>
      </c>
    </row>
    <row r="293" spans="1:13" x14ac:dyDescent="0.25">
      <c r="A293" s="27" t="s">
        <v>61</v>
      </c>
      <c r="B293" s="28" t="s">
        <v>67</v>
      </c>
      <c r="C293" s="28" t="s">
        <v>68</v>
      </c>
      <c r="D293" s="29">
        <v>0</v>
      </c>
      <c r="E293" s="29">
        <v>0</v>
      </c>
      <c r="F293" s="30" t="s">
        <v>35</v>
      </c>
      <c r="G293" s="29">
        <v>9500</v>
      </c>
      <c r="H293" s="29">
        <v>1</v>
      </c>
      <c r="I293" s="29">
        <f t="shared" si="104"/>
        <v>9500</v>
      </c>
      <c r="J293" s="31">
        <v>100</v>
      </c>
      <c r="K293" s="29">
        <f t="shared" si="105"/>
        <v>950000</v>
      </c>
      <c r="L293" s="29">
        <f>+H293-J293</f>
        <v>-99</v>
      </c>
      <c r="M293" s="29">
        <f t="shared" si="100"/>
        <v>-940500</v>
      </c>
    </row>
    <row r="294" spans="1:13" x14ac:dyDescent="0.25">
      <c r="A294" s="27" t="s">
        <v>61</v>
      </c>
      <c r="B294" s="28" t="s">
        <v>69</v>
      </c>
      <c r="C294" s="28" t="s">
        <v>70</v>
      </c>
      <c r="D294" s="29">
        <v>100</v>
      </c>
      <c r="E294" s="29">
        <v>50000</v>
      </c>
      <c r="F294" s="30" t="s">
        <v>71</v>
      </c>
      <c r="G294" s="29">
        <v>500</v>
      </c>
      <c r="H294" s="29">
        <v>0</v>
      </c>
      <c r="I294" s="29">
        <v>0</v>
      </c>
      <c r="J294" s="31">
        <v>105</v>
      </c>
      <c r="K294" s="29">
        <f t="shared" si="105"/>
        <v>52500</v>
      </c>
      <c r="L294" s="29">
        <v>0</v>
      </c>
      <c r="M294" s="29">
        <f>+E294+I294-K294</f>
        <v>-2500</v>
      </c>
    </row>
    <row r="295" spans="1:13" x14ac:dyDescent="0.25">
      <c r="A295" s="27" t="s">
        <v>61</v>
      </c>
      <c r="B295" s="28" t="s">
        <v>65</v>
      </c>
      <c r="C295" s="28" t="s">
        <v>72</v>
      </c>
      <c r="D295" s="29">
        <v>0</v>
      </c>
      <c r="E295" s="29">
        <v>0</v>
      </c>
      <c r="F295" s="30" t="s">
        <v>64</v>
      </c>
      <c r="G295" s="29">
        <v>442.5</v>
      </c>
      <c r="H295" s="29">
        <v>55</v>
      </c>
      <c r="I295" s="29">
        <f t="shared" ref="I295:I299" si="106">+G295*H295</f>
        <v>24337.5</v>
      </c>
      <c r="J295" s="31">
        <v>9</v>
      </c>
      <c r="K295" s="29">
        <f t="shared" si="105"/>
        <v>3982.5</v>
      </c>
      <c r="L295" s="29">
        <f>+H295-J295</f>
        <v>46</v>
      </c>
      <c r="M295" s="29">
        <f t="shared" ref="M295:M300" si="107">+E295+I295-K295</f>
        <v>20355</v>
      </c>
    </row>
    <row r="296" spans="1:13" x14ac:dyDescent="0.25">
      <c r="A296" s="27" t="s">
        <v>73</v>
      </c>
      <c r="B296" s="28" t="s">
        <v>74</v>
      </c>
      <c r="C296" s="28" t="s">
        <v>75</v>
      </c>
      <c r="D296" s="29">
        <v>0</v>
      </c>
      <c r="E296" s="29">
        <v>0</v>
      </c>
      <c r="F296" s="30" t="s">
        <v>49</v>
      </c>
      <c r="G296" s="29">
        <v>826</v>
      </c>
      <c r="H296" s="29">
        <v>60</v>
      </c>
      <c r="I296" s="29">
        <f t="shared" si="106"/>
        <v>49560</v>
      </c>
      <c r="J296" s="31">
        <v>17</v>
      </c>
      <c r="K296" s="29">
        <f t="shared" si="105"/>
        <v>14042</v>
      </c>
      <c r="L296" s="29">
        <v>0</v>
      </c>
      <c r="M296" s="29">
        <f t="shared" si="107"/>
        <v>35518</v>
      </c>
    </row>
    <row r="297" spans="1:13" x14ac:dyDescent="0.25">
      <c r="A297" s="27" t="s">
        <v>73</v>
      </c>
      <c r="B297" s="28" t="s">
        <v>74</v>
      </c>
      <c r="C297" s="28" t="s">
        <v>75</v>
      </c>
      <c r="D297" s="29">
        <v>0</v>
      </c>
      <c r="E297" s="29">
        <v>0</v>
      </c>
      <c r="F297" s="30" t="s">
        <v>49</v>
      </c>
      <c r="G297" s="29">
        <v>401.2</v>
      </c>
      <c r="H297" s="29">
        <v>30</v>
      </c>
      <c r="I297" s="29">
        <f t="shared" si="106"/>
        <v>12036</v>
      </c>
      <c r="J297" s="31">
        <v>30</v>
      </c>
      <c r="K297" s="29">
        <f t="shared" si="105"/>
        <v>12036</v>
      </c>
      <c r="L297" s="29">
        <v>0</v>
      </c>
      <c r="M297" s="29">
        <f t="shared" si="107"/>
        <v>0</v>
      </c>
    </row>
    <row r="298" spans="1:13" x14ac:dyDescent="0.25">
      <c r="A298" s="27" t="s">
        <v>73</v>
      </c>
      <c r="B298" s="28" t="s">
        <v>76</v>
      </c>
      <c r="C298" s="28" t="s">
        <v>77</v>
      </c>
      <c r="D298" s="29">
        <v>0</v>
      </c>
      <c r="E298" s="29">
        <v>0</v>
      </c>
      <c r="F298" s="30" t="s">
        <v>49</v>
      </c>
      <c r="G298" s="29">
        <v>1014.8</v>
      </c>
      <c r="H298" s="29">
        <v>70</v>
      </c>
      <c r="I298" s="29">
        <f t="shared" si="106"/>
        <v>71036</v>
      </c>
      <c r="J298" s="31">
        <v>19</v>
      </c>
      <c r="K298" s="29">
        <f t="shared" si="105"/>
        <v>19281.2</v>
      </c>
      <c r="L298" s="29">
        <v>0</v>
      </c>
      <c r="M298" s="29">
        <f t="shared" si="107"/>
        <v>51754.8</v>
      </c>
    </row>
    <row r="299" spans="1:13" x14ac:dyDescent="0.25">
      <c r="A299" s="27" t="s">
        <v>73</v>
      </c>
      <c r="B299" s="28" t="s">
        <v>76</v>
      </c>
      <c r="C299" s="28" t="s">
        <v>77</v>
      </c>
      <c r="D299" s="29">
        <v>0</v>
      </c>
      <c r="E299" s="29">
        <v>0</v>
      </c>
      <c r="F299" s="30" t="s">
        <v>49</v>
      </c>
      <c r="G299" s="29">
        <v>885</v>
      </c>
      <c r="H299" s="29">
        <v>30</v>
      </c>
      <c r="I299" s="29">
        <f t="shared" si="106"/>
        <v>26550</v>
      </c>
      <c r="J299" s="31">
        <v>30</v>
      </c>
      <c r="K299" s="29">
        <f t="shared" si="105"/>
        <v>26550</v>
      </c>
      <c r="L299" s="29">
        <v>0</v>
      </c>
      <c r="M299" s="29">
        <f t="shared" si="107"/>
        <v>0</v>
      </c>
    </row>
    <row r="300" spans="1:13" x14ac:dyDescent="0.25">
      <c r="A300" s="27" t="s">
        <v>73</v>
      </c>
      <c r="B300" s="28" t="s">
        <v>76</v>
      </c>
      <c r="C300" s="28" t="s">
        <v>77</v>
      </c>
      <c r="D300" s="29">
        <v>0</v>
      </c>
      <c r="E300" s="29">
        <v>0</v>
      </c>
      <c r="F300" s="30" t="s">
        <v>49</v>
      </c>
      <c r="G300" s="29">
        <f>+I300/H300</f>
        <v>354</v>
      </c>
      <c r="H300" s="29">
        <v>100</v>
      </c>
      <c r="I300" s="29">
        <v>35400</v>
      </c>
      <c r="J300" s="31">
        <v>100</v>
      </c>
      <c r="K300" s="29">
        <f t="shared" si="105"/>
        <v>35400</v>
      </c>
      <c r="L300" s="29">
        <v>0</v>
      </c>
      <c r="M300" s="29">
        <f t="shared" si="107"/>
        <v>0</v>
      </c>
    </row>
    <row r="301" spans="1:13" x14ac:dyDescent="0.25">
      <c r="A301" s="27" t="s">
        <v>73</v>
      </c>
      <c r="B301" s="28" t="s">
        <v>78</v>
      </c>
      <c r="C301" s="28" t="s">
        <v>79</v>
      </c>
      <c r="D301" s="29">
        <v>0</v>
      </c>
      <c r="E301" s="29">
        <v>0</v>
      </c>
      <c r="F301" s="30" t="s">
        <v>49</v>
      </c>
      <c r="G301" s="29">
        <f>+I301/H301</f>
        <v>106.2</v>
      </c>
      <c r="H301" s="29">
        <v>100</v>
      </c>
      <c r="I301" s="29">
        <v>10620</v>
      </c>
      <c r="J301" s="31">
        <v>100</v>
      </c>
      <c r="K301" s="29">
        <f t="shared" si="105"/>
        <v>10620</v>
      </c>
      <c r="L301" s="29">
        <v>0</v>
      </c>
      <c r="M301" s="29">
        <f>+E301+I301-K301</f>
        <v>0</v>
      </c>
    </row>
    <row r="302" spans="1:13" x14ac:dyDescent="0.25">
      <c r="A302" s="27" t="s">
        <v>73</v>
      </c>
      <c r="B302" s="28" t="s">
        <v>80</v>
      </c>
      <c r="C302" s="28" t="s">
        <v>81</v>
      </c>
      <c r="D302" s="29">
        <v>0</v>
      </c>
      <c r="E302" s="29">
        <v>0</v>
      </c>
      <c r="F302" s="30" t="s">
        <v>49</v>
      </c>
      <c r="G302" s="29">
        <v>7.9649999999999999</v>
      </c>
      <c r="H302" s="29">
        <v>4000</v>
      </c>
      <c r="I302" s="29">
        <f>+G302*H302</f>
        <v>31860</v>
      </c>
      <c r="J302" s="31">
        <v>4000</v>
      </c>
      <c r="K302" s="29">
        <f t="shared" si="105"/>
        <v>31860</v>
      </c>
      <c r="L302" s="29">
        <v>0</v>
      </c>
      <c r="M302" s="29">
        <f>+E302+I302-K302</f>
        <v>0</v>
      </c>
    </row>
    <row r="303" spans="1:13" x14ac:dyDescent="0.25">
      <c r="A303" s="27" t="s">
        <v>73</v>
      </c>
      <c r="B303" s="28" t="s">
        <v>47</v>
      </c>
      <c r="C303" s="28" t="s">
        <v>82</v>
      </c>
      <c r="D303" s="29">
        <v>0</v>
      </c>
      <c r="E303" s="29">
        <v>0</v>
      </c>
      <c r="F303" s="30" t="s">
        <v>49</v>
      </c>
      <c r="G303" s="29">
        <f>+I303/H303</f>
        <v>386.39099999999996</v>
      </c>
      <c r="H303" s="29">
        <v>100</v>
      </c>
      <c r="I303" s="29">
        <v>38639.1</v>
      </c>
      <c r="J303" s="31">
        <v>100</v>
      </c>
      <c r="K303" s="29">
        <f t="shared" si="105"/>
        <v>38639.1</v>
      </c>
      <c r="L303" s="29">
        <v>0</v>
      </c>
      <c r="M303" s="29">
        <f t="shared" ref="M303:M305" si="108">+E303+I303-K303</f>
        <v>0</v>
      </c>
    </row>
    <row r="304" spans="1:13" x14ac:dyDescent="0.25">
      <c r="A304" s="27" t="s">
        <v>73</v>
      </c>
      <c r="B304" s="28" t="s">
        <v>83</v>
      </c>
      <c r="C304" s="28" t="s">
        <v>84</v>
      </c>
      <c r="D304" s="29">
        <v>20</v>
      </c>
      <c r="E304" s="29">
        <v>14160</v>
      </c>
      <c r="F304" s="30" t="s">
        <v>49</v>
      </c>
      <c r="G304" s="29">
        <v>14160</v>
      </c>
      <c r="H304" s="29">
        <v>20</v>
      </c>
      <c r="I304" s="29">
        <v>14160</v>
      </c>
      <c r="J304" s="31">
        <v>20</v>
      </c>
      <c r="K304" s="29">
        <v>14160</v>
      </c>
      <c r="L304" s="29">
        <v>20</v>
      </c>
      <c r="M304" s="29">
        <f t="shared" si="108"/>
        <v>14160</v>
      </c>
    </row>
    <row r="305" spans="1:13" x14ac:dyDescent="0.25">
      <c r="A305" s="27" t="s">
        <v>85</v>
      </c>
      <c r="B305" s="28" t="s">
        <v>86</v>
      </c>
      <c r="C305" s="28" t="s">
        <v>87</v>
      </c>
      <c r="D305" s="29">
        <v>0</v>
      </c>
      <c r="E305" s="29">
        <v>0</v>
      </c>
      <c r="F305" s="30" t="s">
        <v>40</v>
      </c>
      <c r="G305" s="29">
        <v>500</v>
      </c>
      <c r="H305" s="29">
        <v>882</v>
      </c>
      <c r="I305" s="29">
        <f t="shared" ref="I305:I319" si="109">+G305*H305</f>
        <v>441000</v>
      </c>
      <c r="J305" s="31">
        <v>882</v>
      </c>
      <c r="K305" s="29">
        <v>441000</v>
      </c>
      <c r="L305" s="29">
        <v>0</v>
      </c>
      <c r="M305" s="29">
        <f t="shared" si="108"/>
        <v>0</v>
      </c>
    </row>
    <row r="306" spans="1:13" x14ac:dyDescent="0.25">
      <c r="A306" s="27" t="s">
        <v>85</v>
      </c>
      <c r="B306" s="28" t="s">
        <v>88</v>
      </c>
      <c r="C306" s="28" t="s">
        <v>89</v>
      </c>
      <c r="D306" s="29">
        <v>0</v>
      </c>
      <c r="E306" s="29">
        <f>+D306*G306</f>
        <v>0</v>
      </c>
      <c r="F306" s="30" t="s">
        <v>40</v>
      </c>
      <c r="G306" s="29">
        <v>1000</v>
      </c>
      <c r="H306" s="29">
        <f>2190+2769</f>
        <v>4959</v>
      </c>
      <c r="I306" s="29">
        <f t="shared" si="109"/>
        <v>4959000</v>
      </c>
      <c r="J306" s="31">
        <f>+D306+H306</f>
        <v>4959</v>
      </c>
      <c r="K306" s="29">
        <f>+G306*J306</f>
        <v>4959000</v>
      </c>
      <c r="L306" s="29">
        <v>0</v>
      </c>
      <c r="M306" s="29">
        <f>+E306+I306-K306</f>
        <v>0</v>
      </c>
    </row>
    <row r="307" spans="1:13" x14ac:dyDescent="0.25">
      <c r="A307" s="27" t="s">
        <v>90</v>
      </c>
      <c r="B307" s="28" t="s">
        <v>91</v>
      </c>
      <c r="C307" s="28" t="s">
        <v>92</v>
      </c>
      <c r="D307" s="29">
        <v>0</v>
      </c>
      <c r="E307" s="29">
        <v>0</v>
      </c>
      <c r="F307" s="30" t="s">
        <v>93</v>
      </c>
      <c r="G307" s="29">
        <v>820.09999999999991</v>
      </c>
      <c r="H307" s="29">
        <v>15</v>
      </c>
      <c r="I307" s="29">
        <f t="shared" si="109"/>
        <v>12301.499999999998</v>
      </c>
      <c r="J307" s="31">
        <v>15</v>
      </c>
      <c r="K307" s="29">
        <f t="shared" ref="K307:K318" si="110">+J307*G307</f>
        <v>12301.499999999998</v>
      </c>
      <c r="L307" s="29">
        <f>+H307-J307</f>
        <v>0</v>
      </c>
      <c r="M307" s="29">
        <f t="shared" ref="M307:M319" si="111">+E307+I307-K307</f>
        <v>0</v>
      </c>
    </row>
    <row r="308" spans="1:13" x14ac:dyDescent="0.25">
      <c r="A308" s="27" t="s">
        <v>90</v>
      </c>
      <c r="B308" s="28" t="s">
        <v>94</v>
      </c>
      <c r="C308" s="28" t="s">
        <v>95</v>
      </c>
      <c r="D308" s="29">
        <v>0</v>
      </c>
      <c r="E308" s="29">
        <v>0</v>
      </c>
      <c r="F308" s="30" t="s">
        <v>93</v>
      </c>
      <c r="G308" s="29">
        <v>820.09999999999991</v>
      </c>
      <c r="H308" s="29">
        <v>15</v>
      </c>
      <c r="I308" s="29">
        <f t="shared" si="109"/>
        <v>12301.499999999998</v>
      </c>
      <c r="J308" s="31">
        <v>15</v>
      </c>
      <c r="K308" s="29">
        <f t="shared" si="110"/>
        <v>12301.499999999998</v>
      </c>
      <c r="L308" s="29">
        <f t="shared" ref="L308:L310" si="112">+H308-J308</f>
        <v>0</v>
      </c>
      <c r="M308" s="29">
        <f t="shared" si="111"/>
        <v>0</v>
      </c>
    </row>
    <row r="309" spans="1:13" x14ac:dyDescent="0.25">
      <c r="A309" s="27" t="s">
        <v>90</v>
      </c>
      <c r="B309" s="28" t="s">
        <v>96</v>
      </c>
      <c r="C309" s="28" t="s">
        <v>97</v>
      </c>
      <c r="D309" s="29">
        <v>0</v>
      </c>
      <c r="E309" s="29">
        <v>0</v>
      </c>
      <c r="F309" s="30" t="s">
        <v>93</v>
      </c>
      <c r="G309" s="29">
        <v>820.09999999999991</v>
      </c>
      <c r="H309" s="29">
        <v>15</v>
      </c>
      <c r="I309" s="29">
        <f t="shared" si="109"/>
        <v>12301.499999999998</v>
      </c>
      <c r="J309" s="31">
        <v>15</v>
      </c>
      <c r="K309" s="29">
        <f t="shared" si="110"/>
        <v>12301.499999999998</v>
      </c>
      <c r="L309" s="29">
        <f t="shared" si="112"/>
        <v>0</v>
      </c>
      <c r="M309" s="29">
        <f t="shared" si="111"/>
        <v>0</v>
      </c>
    </row>
    <row r="310" spans="1:13" x14ac:dyDescent="0.25">
      <c r="A310" s="27" t="s">
        <v>90</v>
      </c>
      <c r="B310" s="28" t="s">
        <v>98</v>
      </c>
      <c r="C310" s="28" t="s">
        <v>99</v>
      </c>
      <c r="D310" s="29">
        <v>0</v>
      </c>
      <c r="E310" s="29">
        <v>0</v>
      </c>
      <c r="F310" s="30" t="s">
        <v>93</v>
      </c>
      <c r="G310" s="29">
        <v>885</v>
      </c>
      <c r="H310" s="29">
        <v>20</v>
      </c>
      <c r="I310" s="29">
        <f t="shared" si="109"/>
        <v>17700</v>
      </c>
      <c r="J310" s="31">
        <v>20</v>
      </c>
      <c r="K310" s="29">
        <f t="shared" si="110"/>
        <v>17700</v>
      </c>
      <c r="L310" s="29">
        <f t="shared" si="112"/>
        <v>0</v>
      </c>
      <c r="M310" s="29">
        <f t="shared" si="111"/>
        <v>0</v>
      </c>
    </row>
    <row r="311" spans="1:13" x14ac:dyDescent="0.25">
      <c r="A311" s="27" t="s">
        <v>90</v>
      </c>
      <c r="B311" s="28" t="s">
        <v>100</v>
      </c>
      <c r="C311" s="28" t="s">
        <v>101</v>
      </c>
      <c r="D311" s="29">
        <v>15</v>
      </c>
      <c r="E311" s="29">
        <v>0</v>
      </c>
      <c r="F311" s="30" t="s">
        <v>93</v>
      </c>
      <c r="G311" s="29">
        <v>820.09999999999991</v>
      </c>
      <c r="H311" s="29">
        <v>15</v>
      </c>
      <c r="I311" s="29">
        <f t="shared" si="109"/>
        <v>12301.499999999998</v>
      </c>
      <c r="J311" s="31">
        <v>0</v>
      </c>
      <c r="K311" s="29">
        <f t="shared" si="110"/>
        <v>0</v>
      </c>
      <c r="L311" s="29">
        <v>15</v>
      </c>
      <c r="M311" s="29">
        <f t="shared" si="111"/>
        <v>12301.499999999998</v>
      </c>
    </row>
    <row r="312" spans="1:13" x14ac:dyDescent="0.25">
      <c r="A312" s="27" t="s">
        <v>90</v>
      </c>
      <c r="B312" s="28" t="s">
        <v>102</v>
      </c>
      <c r="C312" s="28" t="s">
        <v>103</v>
      </c>
      <c r="D312" s="29">
        <v>10</v>
      </c>
      <c r="E312" s="29">
        <v>0</v>
      </c>
      <c r="F312" s="30" t="s">
        <v>93</v>
      </c>
      <c r="G312" s="29">
        <v>820.09999999999991</v>
      </c>
      <c r="H312" s="29">
        <v>15</v>
      </c>
      <c r="I312" s="29">
        <f t="shared" si="109"/>
        <v>12301.499999999998</v>
      </c>
      <c r="J312" s="31">
        <v>5</v>
      </c>
      <c r="K312" s="29">
        <f t="shared" si="110"/>
        <v>4100.5</v>
      </c>
      <c r="L312" s="29">
        <f>+H312-J312</f>
        <v>10</v>
      </c>
      <c r="M312" s="29">
        <f t="shared" si="111"/>
        <v>8200.9999999999982</v>
      </c>
    </row>
    <row r="313" spans="1:13" x14ac:dyDescent="0.25">
      <c r="A313" s="27" t="s">
        <v>90</v>
      </c>
      <c r="B313" s="28" t="s">
        <v>104</v>
      </c>
      <c r="C313" s="28" t="s">
        <v>105</v>
      </c>
      <c r="D313" s="29">
        <v>0</v>
      </c>
      <c r="E313" s="29">
        <v>0</v>
      </c>
      <c r="F313" s="30" t="s">
        <v>93</v>
      </c>
      <c r="G313" s="29">
        <v>820.09999999999991</v>
      </c>
      <c r="H313" s="29">
        <v>15</v>
      </c>
      <c r="I313" s="29">
        <f t="shared" si="109"/>
        <v>12301.499999999998</v>
      </c>
      <c r="J313" s="31">
        <v>15</v>
      </c>
      <c r="K313" s="29">
        <f t="shared" si="110"/>
        <v>12301.499999999998</v>
      </c>
      <c r="L313" s="29">
        <v>15</v>
      </c>
      <c r="M313" s="29">
        <f t="shared" si="111"/>
        <v>0</v>
      </c>
    </row>
    <row r="314" spans="1:13" x14ac:dyDescent="0.25">
      <c r="A314" s="27" t="s">
        <v>90</v>
      </c>
      <c r="B314" s="28" t="s">
        <v>106</v>
      </c>
      <c r="C314" s="28" t="s">
        <v>107</v>
      </c>
      <c r="D314" s="29">
        <v>0</v>
      </c>
      <c r="E314" s="29">
        <v>0</v>
      </c>
      <c r="F314" s="30" t="s">
        <v>93</v>
      </c>
      <c r="G314" s="29">
        <v>820.09999999999991</v>
      </c>
      <c r="H314" s="29">
        <v>20</v>
      </c>
      <c r="I314" s="29">
        <f t="shared" si="109"/>
        <v>16402</v>
      </c>
      <c r="J314" s="31">
        <v>20</v>
      </c>
      <c r="K314" s="29">
        <f t="shared" si="110"/>
        <v>16402</v>
      </c>
      <c r="L314" s="29">
        <v>0</v>
      </c>
      <c r="M314" s="29">
        <f t="shared" si="111"/>
        <v>0</v>
      </c>
    </row>
    <row r="315" spans="1:13" x14ac:dyDescent="0.25">
      <c r="A315" s="27" t="s">
        <v>90</v>
      </c>
      <c r="B315" s="28" t="s">
        <v>108</v>
      </c>
      <c r="C315" s="28" t="s">
        <v>109</v>
      </c>
      <c r="D315" s="29">
        <v>0</v>
      </c>
      <c r="E315" s="29">
        <v>0</v>
      </c>
      <c r="F315" s="30" t="s">
        <v>93</v>
      </c>
      <c r="G315" s="29">
        <v>885</v>
      </c>
      <c r="H315" s="29">
        <v>20</v>
      </c>
      <c r="I315" s="29">
        <f t="shared" si="109"/>
        <v>17700</v>
      </c>
      <c r="J315" s="31">
        <v>20</v>
      </c>
      <c r="K315" s="29">
        <f t="shared" si="110"/>
        <v>17700</v>
      </c>
      <c r="L315" s="29">
        <v>0</v>
      </c>
      <c r="M315" s="29">
        <f t="shared" si="111"/>
        <v>0</v>
      </c>
    </row>
    <row r="316" spans="1:13" x14ac:dyDescent="0.25">
      <c r="A316" s="27" t="s">
        <v>90</v>
      </c>
      <c r="B316" s="28" t="s">
        <v>110</v>
      </c>
      <c r="C316" s="28" t="s">
        <v>111</v>
      </c>
      <c r="D316" s="29">
        <v>0</v>
      </c>
      <c r="E316" s="29">
        <v>0</v>
      </c>
      <c r="F316" s="30" t="s">
        <v>93</v>
      </c>
      <c r="G316" s="29">
        <v>820.09999999999991</v>
      </c>
      <c r="H316" s="29">
        <v>15</v>
      </c>
      <c r="I316" s="29">
        <f t="shared" si="109"/>
        <v>12301.499999999998</v>
      </c>
      <c r="J316" s="31">
        <v>9</v>
      </c>
      <c r="K316" s="29">
        <f t="shared" si="110"/>
        <v>7380.9</v>
      </c>
      <c r="L316" s="29">
        <f>+H316-J316</f>
        <v>6</v>
      </c>
      <c r="M316" s="29">
        <f t="shared" si="111"/>
        <v>4920.5999999999985</v>
      </c>
    </row>
    <row r="317" spans="1:13" x14ac:dyDescent="0.25">
      <c r="A317" s="27" t="s">
        <v>90</v>
      </c>
      <c r="B317" s="28" t="s">
        <v>112</v>
      </c>
      <c r="C317" s="28" t="s">
        <v>113</v>
      </c>
      <c r="D317" s="29">
        <v>0</v>
      </c>
      <c r="E317" s="29">
        <v>0</v>
      </c>
      <c r="F317" s="30" t="s">
        <v>93</v>
      </c>
      <c r="G317" s="29">
        <v>820.09999999999991</v>
      </c>
      <c r="H317" s="29">
        <v>15</v>
      </c>
      <c r="I317" s="29">
        <f t="shared" si="109"/>
        <v>12301.499999999998</v>
      </c>
      <c r="J317" s="31">
        <v>8</v>
      </c>
      <c r="K317" s="29">
        <f t="shared" si="110"/>
        <v>6560.7999999999993</v>
      </c>
      <c r="L317" s="29">
        <v>7</v>
      </c>
      <c r="M317" s="29">
        <f t="shared" si="111"/>
        <v>5740.6999999999989</v>
      </c>
    </row>
    <row r="318" spans="1:13" x14ac:dyDescent="0.25">
      <c r="A318" s="27" t="s">
        <v>90</v>
      </c>
      <c r="B318" s="28" t="s">
        <v>114</v>
      </c>
      <c r="C318" s="28" t="s">
        <v>115</v>
      </c>
      <c r="D318" s="29">
        <v>0</v>
      </c>
      <c r="E318" s="29">
        <v>0</v>
      </c>
      <c r="F318" s="30" t="s">
        <v>93</v>
      </c>
      <c r="G318" s="29">
        <v>820.09999999999991</v>
      </c>
      <c r="H318" s="29">
        <v>15</v>
      </c>
      <c r="I318" s="29">
        <f t="shared" si="109"/>
        <v>12301.499999999998</v>
      </c>
      <c r="J318" s="31">
        <v>8</v>
      </c>
      <c r="K318" s="29">
        <f t="shared" si="110"/>
        <v>6560.7999999999993</v>
      </c>
      <c r="L318" s="29">
        <f>+H318-J318</f>
        <v>7</v>
      </c>
      <c r="M318" s="29">
        <f t="shared" si="111"/>
        <v>5740.6999999999989</v>
      </c>
    </row>
    <row r="319" spans="1:13" x14ac:dyDescent="0.25">
      <c r="A319" s="27" t="s">
        <v>90</v>
      </c>
      <c r="B319" s="28" t="s">
        <v>116</v>
      </c>
      <c r="C319" s="28" t="s">
        <v>117</v>
      </c>
      <c r="D319" s="29">
        <v>0</v>
      </c>
      <c r="E319" s="29">
        <v>0</v>
      </c>
      <c r="F319" s="30" t="s">
        <v>93</v>
      </c>
      <c r="G319" s="29">
        <v>451.34999999999997</v>
      </c>
      <c r="H319" s="29">
        <v>150</v>
      </c>
      <c r="I319" s="29">
        <f t="shared" si="109"/>
        <v>67702.5</v>
      </c>
      <c r="J319" s="31">
        <v>5</v>
      </c>
      <c r="K319" s="29">
        <f>+J319*G319</f>
        <v>2256.75</v>
      </c>
      <c r="L319" s="29">
        <v>20</v>
      </c>
      <c r="M319" s="29">
        <f t="shared" si="111"/>
        <v>65445.75</v>
      </c>
    </row>
    <row r="320" spans="1:13" x14ac:dyDescent="0.25">
      <c r="A320" s="27" t="s">
        <v>118</v>
      </c>
      <c r="B320" s="28" t="s">
        <v>119</v>
      </c>
      <c r="C320" s="28" t="s">
        <v>120</v>
      </c>
      <c r="D320" s="29">
        <v>120</v>
      </c>
      <c r="E320" s="29">
        <v>27187.200000000001</v>
      </c>
      <c r="F320" s="30" t="s">
        <v>35</v>
      </c>
      <c r="G320" s="29">
        <v>1152</v>
      </c>
      <c r="H320" s="29">
        <v>120</v>
      </c>
      <c r="I320" s="29">
        <f>+G320-H320</f>
        <v>1032</v>
      </c>
      <c r="J320" s="31">
        <v>11</v>
      </c>
      <c r="K320" s="29">
        <f>+J320-G320</f>
        <v>-1141</v>
      </c>
      <c r="L320" s="29">
        <v>109</v>
      </c>
      <c r="M320" s="29">
        <f>+E320-G320</f>
        <v>26035.200000000001</v>
      </c>
    </row>
    <row r="321" spans="1:13" x14ac:dyDescent="0.25">
      <c r="A321" s="27" t="s">
        <v>118</v>
      </c>
      <c r="B321" s="28" t="s">
        <v>119</v>
      </c>
      <c r="C321" s="28" t="s">
        <v>121</v>
      </c>
      <c r="D321" s="29">
        <v>0</v>
      </c>
      <c r="E321" s="29">
        <v>0</v>
      </c>
      <c r="F321" s="30" t="s">
        <v>40</v>
      </c>
      <c r="G321" s="29">
        <f>+I321/H321</f>
        <v>152.15789473684211</v>
      </c>
      <c r="H321" s="29">
        <v>380</v>
      </c>
      <c r="I321" s="29">
        <v>57820</v>
      </c>
      <c r="J321" s="31">
        <v>103</v>
      </c>
      <c r="K321" s="29">
        <f>+J321*G321</f>
        <v>15672.263157894737</v>
      </c>
      <c r="L321" s="29">
        <v>216</v>
      </c>
      <c r="M321" s="29">
        <f>+E321+I321-K321</f>
        <v>42147.736842105267</v>
      </c>
    </row>
    <row r="322" spans="1:13" x14ac:dyDescent="0.25">
      <c r="A322" s="27" t="s">
        <v>118</v>
      </c>
      <c r="B322" s="28" t="s">
        <v>122</v>
      </c>
      <c r="C322" s="28" t="s">
        <v>123</v>
      </c>
      <c r="D322" s="29">
        <v>0</v>
      </c>
      <c r="E322" s="29">
        <v>0</v>
      </c>
      <c r="F322" s="30" t="s">
        <v>40</v>
      </c>
      <c r="G322" s="29">
        <v>133.7333294</v>
      </c>
      <c r="H322" s="29">
        <v>180</v>
      </c>
      <c r="I322" s="29">
        <f t="shared" ref="I322" si="113">+G322*H322</f>
        <v>24071.999292</v>
      </c>
      <c r="J322" s="31">
        <v>180</v>
      </c>
      <c r="K322" s="29">
        <f t="shared" ref="K322" si="114">+J322*G322</f>
        <v>24071.999292</v>
      </c>
      <c r="L322" s="29">
        <f>+H322-J322</f>
        <v>0</v>
      </c>
      <c r="M322" s="29">
        <f t="shared" ref="M322" si="115">+E322+I322-K322</f>
        <v>0</v>
      </c>
    </row>
    <row r="323" spans="1:13" x14ac:dyDescent="0.25">
      <c r="A323" s="27" t="s">
        <v>118</v>
      </c>
      <c r="B323" s="28" t="s">
        <v>124</v>
      </c>
      <c r="C323" s="28" t="s">
        <v>125</v>
      </c>
      <c r="D323" s="29">
        <v>0</v>
      </c>
      <c r="E323" s="29">
        <v>0</v>
      </c>
      <c r="F323" s="30" t="s">
        <v>126</v>
      </c>
      <c r="G323" s="29">
        <f>+I323/H323</f>
        <v>1433.7</v>
      </c>
      <c r="H323" s="29">
        <v>100</v>
      </c>
      <c r="I323" s="29">
        <v>143370</v>
      </c>
      <c r="J323" s="31">
        <v>6</v>
      </c>
      <c r="K323" s="29">
        <f>+J323*G323</f>
        <v>8602.2000000000007</v>
      </c>
      <c r="L323" s="29">
        <v>72</v>
      </c>
      <c r="M323" s="29">
        <f>+E323+I323-K323</f>
        <v>134767.79999999999</v>
      </c>
    </row>
    <row r="324" spans="1:13" x14ac:dyDescent="0.25">
      <c r="A324" s="27" t="s">
        <v>118</v>
      </c>
      <c r="B324" s="28" t="s">
        <v>127</v>
      </c>
      <c r="C324" s="28" t="s">
        <v>128</v>
      </c>
      <c r="D324" s="29">
        <v>0</v>
      </c>
      <c r="E324" s="29">
        <v>0</v>
      </c>
      <c r="F324" s="30" t="s">
        <v>40</v>
      </c>
      <c r="G324" s="29">
        <f>+I324/H324</f>
        <v>187.42333333333332</v>
      </c>
      <c r="H324" s="29">
        <v>180</v>
      </c>
      <c r="I324" s="29">
        <v>33736.199999999997</v>
      </c>
      <c r="J324" s="31">
        <v>50</v>
      </c>
      <c r="K324" s="29">
        <f>+J324*G324</f>
        <v>9371.1666666666661</v>
      </c>
      <c r="L324" s="29">
        <v>42</v>
      </c>
      <c r="M324" s="29">
        <f>+E324+I324-K324</f>
        <v>24365.033333333333</v>
      </c>
    </row>
    <row r="325" spans="1:13" x14ac:dyDescent="0.25">
      <c r="A325" s="27" t="s">
        <v>118</v>
      </c>
      <c r="B325" s="28" t="s">
        <v>129</v>
      </c>
      <c r="C325" s="28" t="s">
        <v>130</v>
      </c>
      <c r="D325" s="29">
        <v>78</v>
      </c>
      <c r="E325" s="29">
        <f>+D325*G325</f>
        <v>3900</v>
      </c>
      <c r="F325" s="30" t="s">
        <v>93</v>
      </c>
      <c r="G325" s="29">
        <v>50</v>
      </c>
      <c r="H325" s="29">
        <v>0</v>
      </c>
      <c r="I325" s="29">
        <v>0</v>
      </c>
      <c r="J325" s="31">
        <f>+D325</f>
        <v>78</v>
      </c>
      <c r="K325" s="29">
        <f t="shared" ref="K325:K326" si="116">+J325*G325</f>
        <v>3900</v>
      </c>
      <c r="L325" s="29">
        <v>0</v>
      </c>
      <c r="M325" s="29">
        <f t="shared" ref="M325" si="117">+E325+I325-K325</f>
        <v>0</v>
      </c>
    </row>
    <row r="326" spans="1:13" x14ac:dyDescent="0.25">
      <c r="A326" s="27" t="s">
        <v>118</v>
      </c>
      <c r="B326" s="28" t="s">
        <v>131</v>
      </c>
      <c r="C326" s="28" t="s">
        <v>132</v>
      </c>
      <c r="D326" s="29">
        <v>20</v>
      </c>
      <c r="E326" s="29">
        <f>+D326*G326</f>
        <v>10066</v>
      </c>
      <c r="F326" s="30" t="s">
        <v>133</v>
      </c>
      <c r="G326" s="29">
        <v>503.3</v>
      </c>
      <c r="H326" s="29">
        <v>0</v>
      </c>
      <c r="I326" s="29">
        <v>0</v>
      </c>
      <c r="J326" s="31">
        <f>+D326</f>
        <v>20</v>
      </c>
      <c r="K326" s="29">
        <f t="shared" si="116"/>
        <v>10066</v>
      </c>
      <c r="L326" s="29">
        <v>0</v>
      </c>
      <c r="M326" s="29">
        <f>+E326+I326-K326</f>
        <v>0</v>
      </c>
    </row>
    <row r="327" spans="1:13" x14ac:dyDescent="0.25">
      <c r="A327" s="27" t="s">
        <v>118</v>
      </c>
      <c r="B327" s="28" t="s">
        <v>134</v>
      </c>
      <c r="C327" s="28" t="s">
        <v>132</v>
      </c>
      <c r="D327" s="29">
        <v>0</v>
      </c>
      <c r="E327" s="29">
        <v>0</v>
      </c>
      <c r="F327" s="30" t="s">
        <v>49</v>
      </c>
      <c r="G327" s="29">
        <f>+I327/H327</f>
        <v>90.466666666666669</v>
      </c>
      <c r="H327" s="29">
        <v>150</v>
      </c>
      <c r="I327" s="29">
        <v>13570</v>
      </c>
      <c r="J327" s="31">
        <v>72</v>
      </c>
      <c r="K327" s="29">
        <f>+J327*G327</f>
        <v>6513.6</v>
      </c>
      <c r="L327" s="29">
        <v>12</v>
      </c>
      <c r="M327" s="29">
        <f>+E327+I327-K327</f>
        <v>7056.4</v>
      </c>
    </row>
    <row r="328" spans="1:13" x14ac:dyDescent="0.25">
      <c r="A328" s="27" t="s">
        <v>118</v>
      </c>
      <c r="B328" s="28" t="s">
        <v>135</v>
      </c>
      <c r="C328" s="28" t="s">
        <v>136</v>
      </c>
      <c r="D328" s="29">
        <v>20</v>
      </c>
      <c r="E328" s="29">
        <v>3540</v>
      </c>
      <c r="F328" s="30" t="s">
        <v>49</v>
      </c>
      <c r="G328" s="29">
        <v>150</v>
      </c>
      <c r="H328" s="29">
        <v>20</v>
      </c>
      <c r="I328" s="29">
        <f>+G328*H328</f>
        <v>3000</v>
      </c>
      <c r="J328" s="31">
        <f>+D328</f>
        <v>20</v>
      </c>
      <c r="K328" s="29">
        <f t="shared" ref="K328:K339" si="118">+J328*G328</f>
        <v>3000</v>
      </c>
      <c r="L328" s="29">
        <v>20</v>
      </c>
      <c r="M328" s="29">
        <f t="shared" ref="M328:M331" si="119">+E328+I328-K328</f>
        <v>3540</v>
      </c>
    </row>
    <row r="329" spans="1:13" x14ac:dyDescent="0.25">
      <c r="A329" s="27" t="s">
        <v>118</v>
      </c>
      <c r="B329" s="28" t="s">
        <v>137</v>
      </c>
      <c r="C329" s="28" t="s">
        <v>138</v>
      </c>
      <c r="D329" s="29">
        <v>35</v>
      </c>
      <c r="E329" s="29">
        <f>+D329*G329</f>
        <v>30100</v>
      </c>
      <c r="F329" s="30" t="s">
        <v>133</v>
      </c>
      <c r="G329" s="29">
        <v>860</v>
      </c>
      <c r="H329" s="29">
        <v>0</v>
      </c>
      <c r="I329" s="29">
        <f>+G329*H329</f>
        <v>0</v>
      </c>
      <c r="J329" s="31">
        <f>+D329</f>
        <v>35</v>
      </c>
      <c r="K329" s="29">
        <f t="shared" si="118"/>
        <v>30100</v>
      </c>
      <c r="L329" s="29">
        <v>0</v>
      </c>
      <c r="M329" s="29">
        <f t="shared" si="119"/>
        <v>0</v>
      </c>
    </row>
    <row r="330" spans="1:13" x14ac:dyDescent="0.25">
      <c r="A330" s="27" t="s">
        <v>118</v>
      </c>
      <c r="B330" s="28" t="s">
        <v>139</v>
      </c>
      <c r="C330" s="28" t="s">
        <v>140</v>
      </c>
      <c r="D330" s="29">
        <v>0</v>
      </c>
      <c r="E330" s="29">
        <v>0</v>
      </c>
      <c r="F330" s="30" t="s">
        <v>40</v>
      </c>
      <c r="G330" s="29">
        <v>450.37</v>
      </c>
      <c r="H330" s="29">
        <v>150</v>
      </c>
      <c r="I330" s="29">
        <v>67555</v>
      </c>
      <c r="J330" s="31">
        <f>28+70</f>
        <v>98</v>
      </c>
      <c r="K330" s="29">
        <f t="shared" si="118"/>
        <v>44136.26</v>
      </c>
      <c r="L330" s="29">
        <f>+H330-J330</f>
        <v>52</v>
      </c>
      <c r="M330" s="29">
        <f t="shared" si="119"/>
        <v>23418.739999999998</v>
      </c>
    </row>
    <row r="331" spans="1:13" x14ac:dyDescent="0.25">
      <c r="A331" s="27" t="s">
        <v>118</v>
      </c>
      <c r="B331" s="28" t="s">
        <v>141</v>
      </c>
      <c r="C331" s="28" t="s">
        <v>142</v>
      </c>
      <c r="D331" s="29">
        <v>0</v>
      </c>
      <c r="E331" s="29">
        <v>0</v>
      </c>
      <c r="F331" s="30" t="s">
        <v>40</v>
      </c>
      <c r="G331" s="29">
        <v>253.7</v>
      </c>
      <c r="H331" s="29">
        <v>100</v>
      </c>
      <c r="I331" s="29">
        <f t="shared" ref="I331" si="120">+G331*H331</f>
        <v>25370</v>
      </c>
      <c r="J331" s="31">
        <v>100</v>
      </c>
      <c r="K331" s="29">
        <f t="shared" si="118"/>
        <v>25370</v>
      </c>
      <c r="L331" s="29">
        <v>0</v>
      </c>
      <c r="M331" s="29">
        <f t="shared" si="119"/>
        <v>0</v>
      </c>
    </row>
    <row r="332" spans="1:13" x14ac:dyDescent="0.25">
      <c r="A332" s="27" t="s">
        <v>118</v>
      </c>
      <c r="B332" s="28" t="s">
        <v>143</v>
      </c>
      <c r="C332" s="28" t="s">
        <v>267</v>
      </c>
      <c r="D332" s="29">
        <v>20</v>
      </c>
      <c r="E332" s="29">
        <v>20532</v>
      </c>
      <c r="F332" s="30" t="s">
        <v>35</v>
      </c>
      <c r="G332" s="29">
        <v>870</v>
      </c>
      <c r="H332" s="29">
        <v>120</v>
      </c>
      <c r="I332" s="29">
        <v>20532</v>
      </c>
      <c r="J332" s="31">
        <v>33</v>
      </c>
      <c r="K332" s="29">
        <v>20532</v>
      </c>
      <c r="L332" s="29">
        <v>87</v>
      </c>
      <c r="M332" s="29">
        <f>+E332-G332</f>
        <v>19662</v>
      </c>
    </row>
    <row r="333" spans="1:13" x14ac:dyDescent="0.25">
      <c r="A333" s="27" t="s">
        <v>118</v>
      </c>
      <c r="B333" s="28" t="s">
        <v>145</v>
      </c>
      <c r="C333" s="28" t="s">
        <v>146</v>
      </c>
      <c r="D333" s="29">
        <v>0</v>
      </c>
      <c r="E333" s="29">
        <v>0</v>
      </c>
      <c r="F333" s="30" t="s">
        <v>49</v>
      </c>
      <c r="G333" s="29">
        <f>+I333/H333</f>
        <v>232.06666666666666</v>
      </c>
      <c r="H333" s="29">
        <v>90</v>
      </c>
      <c r="I333" s="29">
        <v>20886</v>
      </c>
      <c r="J333" s="31">
        <v>4</v>
      </c>
      <c r="K333" s="29">
        <f t="shared" si="118"/>
        <v>928.26666666666665</v>
      </c>
      <c r="L333" s="29">
        <v>84</v>
      </c>
      <c r="M333" s="29">
        <f>+E333+I333-K333</f>
        <v>19957.733333333334</v>
      </c>
    </row>
    <row r="334" spans="1:13" x14ac:dyDescent="0.25">
      <c r="A334" s="27" t="s">
        <v>118</v>
      </c>
      <c r="B334" s="28" t="s">
        <v>147</v>
      </c>
      <c r="C334" s="28" t="s">
        <v>148</v>
      </c>
      <c r="D334" s="29">
        <v>10</v>
      </c>
      <c r="E334" s="29">
        <v>18644</v>
      </c>
      <c r="F334" s="30" t="s">
        <v>35</v>
      </c>
      <c r="G334" s="29">
        <v>1580</v>
      </c>
      <c r="H334" s="29">
        <v>120</v>
      </c>
      <c r="I334" s="29">
        <v>18644</v>
      </c>
      <c r="J334" s="31">
        <v>11</v>
      </c>
      <c r="K334" s="29">
        <v>18644</v>
      </c>
      <c r="L334" s="29">
        <v>109</v>
      </c>
      <c r="M334" s="29">
        <f>+E334-G334</f>
        <v>17064</v>
      </c>
    </row>
    <row r="335" spans="1:13" x14ac:dyDescent="0.25">
      <c r="A335" s="27" t="s">
        <v>118</v>
      </c>
      <c r="B335" s="28" t="s">
        <v>149</v>
      </c>
      <c r="C335" s="28" t="s">
        <v>150</v>
      </c>
      <c r="D335" s="29">
        <v>0</v>
      </c>
      <c r="E335" s="29">
        <v>0</v>
      </c>
      <c r="F335" s="30" t="s">
        <v>49</v>
      </c>
      <c r="G335" s="29">
        <v>44</v>
      </c>
      <c r="H335" s="29">
        <v>50</v>
      </c>
      <c r="I335" s="29">
        <f>+G335*H335</f>
        <v>2200</v>
      </c>
      <c r="J335" s="31">
        <v>12</v>
      </c>
      <c r="K335" s="29">
        <f t="shared" si="118"/>
        <v>528</v>
      </c>
      <c r="L335" s="29">
        <v>50</v>
      </c>
      <c r="M335" s="29">
        <f>+E335+I335-K335</f>
        <v>1672</v>
      </c>
    </row>
    <row r="336" spans="1:13" x14ac:dyDescent="0.25">
      <c r="A336" s="27" t="s">
        <v>118</v>
      </c>
      <c r="B336" s="28" t="s">
        <v>151</v>
      </c>
      <c r="C336" s="28" t="s">
        <v>268</v>
      </c>
      <c r="D336" s="29">
        <v>20</v>
      </c>
      <c r="E336" s="29">
        <v>27187.200000000001</v>
      </c>
      <c r="F336" s="30" t="s">
        <v>35</v>
      </c>
      <c r="G336" s="29">
        <v>1153</v>
      </c>
      <c r="H336" s="29">
        <v>120</v>
      </c>
      <c r="I336" s="29">
        <v>27187.200000000001</v>
      </c>
      <c r="J336" s="31">
        <v>55</v>
      </c>
      <c r="K336" s="29">
        <v>27187.200000000001</v>
      </c>
      <c r="L336" s="29">
        <v>65</v>
      </c>
      <c r="M336" s="29">
        <f>+E336-G336</f>
        <v>26034.2</v>
      </c>
    </row>
    <row r="337" spans="1:13" x14ac:dyDescent="0.25">
      <c r="A337" s="27" t="s">
        <v>118</v>
      </c>
      <c r="B337" s="28" t="s">
        <v>153</v>
      </c>
      <c r="C337" s="28" t="s">
        <v>154</v>
      </c>
      <c r="D337" s="29">
        <v>20</v>
      </c>
      <c r="E337" s="29">
        <v>3563.6</v>
      </c>
      <c r="F337" s="30" t="s">
        <v>35</v>
      </c>
      <c r="G337" s="29">
        <v>151</v>
      </c>
      <c r="H337" s="29">
        <v>800</v>
      </c>
      <c r="I337" s="29">
        <v>3563.2</v>
      </c>
      <c r="J337" s="31">
        <v>50</v>
      </c>
      <c r="K337" s="29">
        <v>3563.6</v>
      </c>
      <c r="L337" s="29">
        <v>750</v>
      </c>
      <c r="M337" s="29">
        <f>E337-G337</f>
        <v>3412.6</v>
      </c>
    </row>
    <row r="338" spans="1:13" x14ac:dyDescent="0.25">
      <c r="A338" s="27" t="s">
        <v>155</v>
      </c>
      <c r="B338" s="28" t="s">
        <v>156</v>
      </c>
      <c r="C338" s="28" t="s">
        <v>157</v>
      </c>
      <c r="D338" s="29">
        <v>0</v>
      </c>
      <c r="E338" s="29">
        <v>0</v>
      </c>
      <c r="F338" s="30" t="s">
        <v>49</v>
      </c>
      <c r="G338" s="29">
        <f>+I338/H338</f>
        <v>155.00479999999999</v>
      </c>
      <c r="H338" s="29">
        <v>1400</v>
      </c>
      <c r="I338" s="29">
        <v>217006.72</v>
      </c>
      <c r="J338" s="31">
        <f>+H338-L338</f>
        <v>190</v>
      </c>
      <c r="K338" s="29">
        <f t="shared" si="118"/>
        <v>29450.911999999997</v>
      </c>
      <c r="L338" s="29">
        <v>1210</v>
      </c>
      <c r="M338" s="29">
        <f>+E338+I338-K338</f>
        <v>187555.80800000002</v>
      </c>
    </row>
    <row r="339" spans="1:13" x14ac:dyDescent="0.25">
      <c r="A339" s="32" t="s">
        <v>155</v>
      </c>
      <c r="B339" s="33" t="s">
        <v>158</v>
      </c>
      <c r="C339" s="33" t="s">
        <v>159</v>
      </c>
      <c r="D339" s="31">
        <v>0</v>
      </c>
      <c r="E339" s="31">
        <v>0</v>
      </c>
      <c r="F339" s="34" t="s">
        <v>35</v>
      </c>
      <c r="G339" s="31">
        <v>82.5</v>
      </c>
      <c r="H339" s="31">
        <v>100</v>
      </c>
      <c r="I339" s="31">
        <f t="shared" ref="I339" si="121">+G339*H339</f>
        <v>8250</v>
      </c>
      <c r="J339" s="31">
        <v>20</v>
      </c>
      <c r="K339" s="31">
        <f t="shared" si="118"/>
        <v>1650</v>
      </c>
      <c r="L339" s="31">
        <v>0</v>
      </c>
      <c r="M339" s="31">
        <f t="shared" ref="M339:M341" si="122">+E339+I339-K339</f>
        <v>6600</v>
      </c>
    </row>
    <row r="340" spans="1:13" x14ac:dyDescent="0.25">
      <c r="A340" s="27" t="s">
        <v>155</v>
      </c>
      <c r="B340" s="28" t="s">
        <v>160</v>
      </c>
      <c r="C340" s="28" t="s">
        <v>161</v>
      </c>
      <c r="D340" s="29">
        <v>0</v>
      </c>
      <c r="E340" s="29">
        <v>0</v>
      </c>
      <c r="F340" s="30" t="s">
        <v>162</v>
      </c>
      <c r="G340" s="29">
        <v>17.52</v>
      </c>
      <c r="H340" s="29">
        <v>50</v>
      </c>
      <c r="I340" s="29">
        <v>876</v>
      </c>
      <c r="J340" s="31">
        <f t="shared" ref="J340" si="123">+H340-L340</f>
        <v>0</v>
      </c>
      <c r="K340" s="29">
        <v>876</v>
      </c>
      <c r="L340" s="29">
        <v>50</v>
      </c>
      <c r="M340" s="31">
        <f t="shared" si="122"/>
        <v>0</v>
      </c>
    </row>
    <row r="341" spans="1:13" x14ac:dyDescent="0.25">
      <c r="A341" s="27" t="s">
        <v>155</v>
      </c>
      <c r="B341" s="28" t="s">
        <v>163</v>
      </c>
      <c r="C341" s="28" t="s">
        <v>164</v>
      </c>
      <c r="D341" s="29">
        <v>0</v>
      </c>
      <c r="E341" s="29">
        <v>0</v>
      </c>
      <c r="F341" s="30" t="s">
        <v>49</v>
      </c>
      <c r="G341" s="29">
        <v>165</v>
      </c>
      <c r="H341" s="29">
        <v>80</v>
      </c>
      <c r="I341" s="29">
        <f t="shared" ref="I341" si="124">+G341*H341</f>
        <v>13200</v>
      </c>
      <c r="J341" s="31">
        <v>48</v>
      </c>
      <c r="K341" s="29">
        <v>165</v>
      </c>
      <c r="L341" s="29">
        <v>80</v>
      </c>
      <c r="M341" s="29">
        <f t="shared" si="122"/>
        <v>13035</v>
      </c>
    </row>
    <row r="342" spans="1:13" x14ac:dyDescent="0.25">
      <c r="A342" s="32" t="s">
        <v>155</v>
      </c>
      <c r="B342" s="28" t="s">
        <v>163</v>
      </c>
      <c r="C342" s="33" t="s">
        <v>166</v>
      </c>
      <c r="D342" s="31">
        <v>0</v>
      </c>
      <c r="E342" s="31">
        <v>0</v>
      </c>
      <c r="F342" s="34" t="s">
        <v>49</v>
      </c>
      <c r="G342" s="31">
        <v>24.2</v>
      </c>
      <c r="H342" s="31">
        <v>50</v>
      </c>
      <c r="I342" s="31">
        <v>1210</v>
      </c>
      <c r="J342" s="31">
        <v>7</v>
      </c>
      <c r="K342" s="31">
        <v>0</v>
      </c>
      <c r="L342" s="31">
        <v>0</v>
      </c>
      <c r="M342" s="31">
        <f>+E342+I342-K342</f>
        <v>1210</v>
      </c>
    </row>
    <row r="343" spans="1:13" x14ac:dyDescent="0.25">
      <c r="A343" s="27" t="s">
        <v>155</v>
      </c>
      <c r="B343" s="28" t="s">
        <v>131</v>
      </c>
      <c r="C343" s="28" t="s">
        <v>167</v>
      </c>
      <c r="D343" s="29">
        <v>0</v>
      </c>
      <c r="E343" s="29">
        <v>0</v>
      </c>
      <c r="F343" s="30" t="s">
        <v>162</v>
      </c>
      <c r="G343" s="29">
        <v>1188</v>
      </c>
      <c r="H343" s="29">
        <v>10</v>
      </c>
      <c r="I343" s="29">
        <f t="shared" ref="I343:I359" si="125">+G343*H343</f>
        <v>11880</v>
      </c>
      <c r="J343" s="31">
        <v>8</v>
      </c>
      <c r="K343" s="29">
        <f t="shared" ref="K343:K345" si="126">+J343*G343</f>
        <v>9504</v>
      </c>
      <c r="L343" s="29">
        <v>10</v>
      </c>
      <c r="M343" s="29">
        <f t="shared" ref="M343" si="127">+E343+I343-K343</f>
        <v>2376</v>
      </c>
    </row>
    <row r="344" spans="1:13" x14ac:dyDescent="0.25">
      <c r="A344" s="27" t="s">
        <v>155</v>
      </c>
      <c r="B344" s="28" t="s">
        <v>168</v>
      </c>
      <c r="C344" s="28" t="s">
        <v>169</v>
      </c>
      <c r="D344" s="29">
        <v>0</v>
      </c>
      <c r="E344" s="29">
        <v>0</v>
      </c>
      <c r="F344" s="30" t="s">
        <v>40</v>
      </c>
      <c r="G344" s="29">
        <v>59</v>
      </c>
      <c r="H344" s="29">
        <v>150</v>
      </c>
      <c r="I344" s="29">
        <f t="shared" si="125"/>
        <v>8850</v>
      </c>
      <c r="J344" s="31">
        <v>60</v>
      </c>
      <c r="K344" s="29">
        <f t="shared" si="126"/>
        <v>3540</v>
      </c>
      <c r="L344" s="29">
        <f>+H344-J344</f>
        <v>90</v>
      </c>
      <c r="M344" s="29">
        <f>+E344+I344-K344</f>
        <v>5310</v>
      </c>
    </row>
    <row r="345" spans="1:13" x14ac:dyDescent="0.25">
      <c r="A345" s="27" t="s">
        <v>155</v>
      </c>
      <c r="B345" s="28" t="s">
        <v>170</v>
      </c>
      <c r="C345" s="28" t="s">
        <v>171</v>
      </c>
      <c r="D345" s="29">
        <v>0</v>
      </c>
      <c r="E345" s="29">
        <v>0</v>
      </c>
      <c r="F345" s="30" t="s">
        <v>35</v>
      </c>
      <c r="G345" s="29">
        <v>70</v>
      </c>
      <c r="H345" s="29">
        <v>82.5</v>
      </c>
      <c r="I345" s="29">
        <f t="shared" si="125"/>
        <v>5775</v>
      </c>
      <c r="J345" s="31">
        <v>36</v>
      </c>
      <c r="K345" s="29">
        <f t="shared" si="126"/>
        <v>2520</v>
      </c>
      <c r="L345" s="29">
        <v>70</v>
      </c>
      <c r="M345" s="29">
        <f>+E345+I345-K345</f>
        <v>3255</v>
      </c>
    </row>
    <row r="346" spans="1:13" x14ac:dyDescent="0.25">
      <c r="A346" s="27" t="s">
        <v>155</v>
      </c>
      <c r="B346" s="28" t="s">
        <v>172</v>
      </c>
      <c r="C346" s="28" t="s">
        <v>173</v>
      </c>
      <c r="D346" s="29">
        <v>0</v>
      </c>
      <c r="E346" s="29">
        <v>0</v>
      </c>
      <c r="F346" s="30" t="s">
        <v>35</v>
      </c>
      <c r="G346" s="29">
        <v>1330</v>
      </c>
      <c r="H346" s="29">
        <v>50</v>
      </c>
      <c r="I346" s="29">
        <f t="shared" si="125"/>
        <v>66500</v>
      </c>
      <c r="J346" s="31">
        <v>36</v>
      </c>
      <c r="K346" s="29"/>
      <c r="L346" s="29">
        <f>+H346-J346</f>
        <v>14</v>
      </c>
      <c r="M346" s="29">
        <f t="shared" ref="M346:M347" si="128">+E346+I346-K346</f>
        <v>66500</v>
      </c>
    </row>
    <row r="347" spans="1:13" x14ac:dyDescent="0.25">
      <c r="A347" s="32" t="s">
        <v>155</v>
      </c>
      <c r="B347" s="33" t="s">
        <v>174</v>
      </c>
      <c r="C347" s="33" t="s">
        <v>175</v>
      </c>
      <c r="D347" s="31">
        <v>0</v>
      </c>
      <c r="E347" s="31">
        <v>0</v>
      </c>
      <c r="F347" s="34" t="s">
        <v>35</v>
      </c>
      <c r="G347" s="31">
        <v>25.39</v>
      </c>
      <c r="H347" s="31">
        <v>50</v>
      </c>
      <c r="I347" s="31">
        <f t="shared" si="125"/>
        <v>1269.5</v>
      </c>
      <c r="J347" s="31">
        <v>26</v>
      </c>
      <c r="K347" s="31">
        <f t="shared" ref="K347:K359" si="129">+J347*G347</f>
        <v>660.14</v>
      </c>
      <c r="L347" s="31">
        <v>50</v>
      </c>
      <c r="M347" s="31">
        <f t="shared" si="128"/>
        <v>609.36</v>
      </c>
    </row>
    <row r="348" spans="1:13" x14ac:dyDescent="0.25">
      <c r="A348" s="27" t="s">
        <v>155</v>
      </c>
      <c r="B348" s="28" t="s">
        <v>176</v>
      </c>
      <c r="C348" s="28" t="s">
        <v>177</v>
      </c>
      <c r="D348" s="29">
        <v>0</v>
      </c>
      <c r="E348" s="29">
        <v>0</v>
      </c>
      <c r="F348" s="30" t="s">
        <v>162</v>
      </c>
      <c r="G348" s="29">
        <v>495</v>
      </c>
      <c r="H348" s="29">
        <v>60</v>
      </c>
      <c r="I348" s="29">
        <f t="shared" si="125"/>
        <v>29700</v>
      </c>
      <c r="J348" s="31">
        <v>5</v>
      </c>
      <c r="K348" s="29">
        <f t="shared" si="129"/>
        <v>2475</v>
      </c>
      <c r="L348" s="29">
        <v>7</v>
      </c>
      <c r="M348" s="29">
        <f>+E348+I348-K348</f>
        <v>27225</v>
      </c>
    </row>
    <row r="349" spans="1:13" x14ac:dyDescent="0.25">
      <c r="A349" s="27" t="s">
        <v>155</v>
      </c>
      <c r="B349" s="28" t="s">
        <v>178</v>
      </c>
      <c r="C349" s="28" t="s">
        <v>179</v>
      </c>
      <c r="D349" s="29">
        <v>0</v>
      </c>
      <c r="E349" s="29">
        <v>0</v>
      </c>
      <c r="F349" s="30" t="s">
        <v>162</v>
      </c>
      <c r="G349" s="29">
        <v>49.5</v>
      </c>
      <c r="H349" s="29">
        <v>50</v>
      </c>
      <c r="I349" s="29">
        <f t="shared" si="125"/>
        <v>2475</v>
      </c>
      <c r="J349" s="31">
        <v>8</v>
      </c>
      <c r="K349" s="29">
        <f t="shared" si="129"/>
        <v>396</v>
      </c>
      <c r="L349" s="29">
        <f>+H349-J349</f>
        <v>42</v>
      </c>
      <c r="M349" s="29">
        <f t="shared" ref="M349:M359" si="130">+E349+I349-K349</f>
        <v>2079</v>
      </c>
    </row>
    <row r="350" spans="1:13" x14ac:dyDescent="0.25">
      <c r="A350" s="27" t="s">
        <v>155</v>
      </c>
      <c r="B350" s="28" t="s">
        <v>180</v>
      </c>
      <c r="C350" s="28" t="s">
        <v>181</v>
      </c>
      <c r="D350" s="29">
        <v>0</v>
      </c>
      <c r="E350" s="29">
        <v>0</v>
      </c>
      <c r="F350" s="30" t="s">
        <v>35</v>
      </c>
      <c r="G350" s="29">
        <v>71.5</v>
      </c>
      <c r="H350" s="29">
        <v>50</v>
      </c>
      <c r="I350" s="29">
        <f t="shared" si="125"/>
        <v>3575</v>
      </c>
      <c r="J350" s="31">
        <v>13</v>
      </c>
      <c r="K350" s="29">
        <f t="shared" si="129"/>
        <v>929.5</v>
      </c>
      <c r="L350" s="29">
        <f t="shared" ref="L350:L359" si="131">+H350-J350</f>
        <v>37</v>
      </c>
      <c r="M350" s="29">
        <f t="shared" si="130"/>
        <v>2645.5</v>
      </c>
    </row>
    <row r="351" spans="1:13" x14ac:dyDescent="0.25">
      <c r="A351" s="27" t="s">
        <v>155</v>
      </c>
      <c r="B351" s="28" t="s">
        <v>182</v>
      </c>
      <c r="C351" s="28" t="s">
        <v>183</v>
      </c>
      <c r="D351" s="29">
        <v>0</v>
      </c>
      <c r="E351" s="29">
        <v>0</v>
      </c>
      <c r="F351" s="30" t="s">
        <v>35</v>
      </c>
      <c r="G351" s="29">
        <v>571.12</v>
      </c>
      <c r="H351" s="29">
        <v>10</v>
      </c>
      <c r="I351" s="29">
        <f t="shared" si="125"/>
        <v>5711.2</v>
      </c>
      <c r="J351" s="31">
        <v>10</v>
      </c>
      <c r="K351" s="29">
        <f t="shared" si="129"/>
        <v>5711.2</v>
      </c>
      <c r="L351" s="29">
        <f t="shared" si="131"/>
        <v>0</v>
      </c>
      <c r="M351" s="29">
        <f t="shared" si="130"/>
        <v>0</v>
      </c>
    </row>
    <row r="352" spans="1:13" x14ac:dyDescent="0.25">
      <c r="A352" s="27" t="s">
        <v>155</v>
      </c>
      <c r="B352" s="28" t="s">
        <v>184</v>
      </c>
      <c r="C352" s="28" t="s">
        <v>185</v>
      </c>
      <c r="D352" s="29">
        <v>0</v>
      </c>
      <c r="E352" s="29">
        <v>0</v>
      </c>
      <c r="F352" s="30" t="s">
        <v>35</v>
      </c>
      <c r="G352" s="29">
        <v>302.5</v>
      </c>
      <c r="H352" s="29">
        <v>15</v>
      </c>
      <c r="I352" s="29">
        <f t="shared" si="125"/>
        <v>4537.5</v>
      </c>
      <c r="J352" s="31">
        <v>0</v>
      </c>
      <c r="K352" s="29">
        <f t="shared" si="129"/>
        <v>0</v>
      </c>
      <c r="L352" s="29">
        <f t="shared" si="131"/>
        <v>15</v>
      </c>
      <c r="M352" s="29">
        <f t="shared" si="130"/>
        <v>4537.5</v>
      </c>
    </row>
    <row r="353" spans="1:13" x14ac:dyDescent="0.25">
      <c r="A353" s="27" t="s">
        <v>155</v>
      </c>
      <c r="B353" s="28" t="s">
        <v>186</v>
      </c>
      <c r="C353" s="28" t="s">
        <v>187</v>
      </c>
      <c r="D353" s="29">
        <v>0</v>
      </c>
      <c r="E353" s="29">
        <v>0</v>
      </c>
      <c r="F353" s="30" t="s">
        <v>35</v>
      </c>
      <c r="G353" s="29">
        <v>302.5</v>
      </c>
      <c r="H353" s="29">
        <v>15</v>
      </c>
      <c r="I353" s="29">
        <f t="shared" si="125"/>
        <v>4537.5</v>
      </c>
      <c r="J353" s="31">
        <v>0</v>
      </c>
      <c r="K353" s="29">
        <f t="shared" si="129"/>
        <v>0</v>
      </c>
      <c r="L353" s="29">
        <f t="shared" si="131"/>
        <v>15</v>
      </c>
      <c r="M353" s="29">
        <f t="shared" si="130"/>
        <v>4537.5</v>
      </c>
    </row>
    <row r="354" spans="1:13" x14ac:dyDescent="0.25">
      <c r="A354" s="27" t="s">
        <v>155</v>
      </c>
      <c r="B354" s="28" t="s">
        <v>188</v>
      </c>
      <c r="C354" s="28" t="s">
        <v>189</v>
      </c>
      <c r="D354" s="29">
        <v>0</v>
      </c>
      <c r="E354" s="29">
        <v>0</v>
      </c>
      <c r="F354" s="30" t="s">
        <v>35</v>
      </c>
      <c r="G354" s="29">
        <v>571.12</v>
      </c>
      <c r="H354" s="29">
        <v>10</v>
      </c>
      <c r="I354" s="29">
        <f t="shared" si="125"/>
        <v>5711.2</v>
      </c>
      <c r="J354" s="31">
        <v>10</v>
      </c>
      <c r="K354" s="29">
        <f t="shared" si="129"/>
        <v>5711.2</v>
      </c>
      <c r="L354" s="29">
        <f t="shared" si="131"/>
        <v>0</v>
      </c>
      <c r="M354" s="29">
        <f t="shared" si="130"/>
        <v>0</v>
      </c>
    </row>
    <row r="355" spans="1:13" x14ac:dyDescent="0.25">
      <c r="A355" s="27" t="s">
        <v>155</v>
      </c>
      <c r="B355" s="28" t="s">
        <v>190</v>
      </c>
      <c r="C355" s="28" t="s">
        <v>191</v>
      </c>
      <c r="D355" s="29">
        <v>0</v>
      </c>
      <c r="E355" s="29">
        <v>0</v>
      </c>
      <c r="F355" s="30" t="s">
        <v>35</v>
      </c>
      <c r="G355" s="29">
        <v>47.199999999999996</v>
      </c>
      <c r="H355" s="29">
        <v>200</v>
      </c>
      <c r="I355" s="29">
        <f t="shared" si="125"/>
        <v>9440</v>
      </c>
      <c r="J355" s="31">
        <v>100</v>
      </c>
      <c r="K355" s="29">
        <f t="shared" si="129"/>
        <v>4720</v>
      </c>
      <c r="L355" s="29">
        <f t="shared" si="131"/>
        <v>100</v>
      </c>
      <c r="M355" s="29">
        <f t="shared" si="130"/>
        <v>4720</v>
      </c>
    </row>
    <row r="356" spans="1:13" x14ac:dyDescent="0.25">
      <c r="A356" s="27" t="s">
        <v>155</v>
      </c>
      <c r="B356" s="28" t="s">
        <v>47</v>
      </c>
      <c r="C356" s="28" t="s">
        <v>192</v>
      </c>
      <c r="D356" s="29">
        <v>0</v>
      </c>
      <c r="E356" s="29">
        <v>0</v>
      </c>
      <c r="F356" s="30" t="s">
        <v>54</v>
      </c>
      <c r="G356" s="29">
        <v>99</v>
      </c>
      <c r="H356" s="29">
        <v>50</v>
      </c>
      <c r="I356" s="29">
        <f t="shared" si="125"/>
        <v>4950</v>
      </c>
      <c r="J356" s="31">
        <v>10</v>
      </c>
      <c r="K356" s="29">
        <f t="shared" si="129"/>
        <v>990</v>
      </c>
      <c r="L356" s="29">
        <f t="shared" si="131"/>
        <v>40</v>
      </c>
      <c r="M356" s="29">
        <f t="shared" si="130"/>
        <v>3960</v>
      </c>
    </row>
    <row r="357" spans="1:13" x14ac:dyDescent="0.25">
      <c r="A357" s="27" t="s">
        <v>155</v>
      </c>
      <c r="B357" s="28" t="s">
        <v>193</v>
      </c>
      <c r="C357" s="28" t="s">
        <v>194</v>
      </c>
      <c r="D357" s="29">
        <v>0</v>
      </c>
      <c r="E357" s="29">
        <v>0</v>
      </c>
      <c r="F357" s="30" t="s">
        <v>35</v>
      </c>
      <c r="G357" s="29">
        <v>495.59999999999997</v>
      </c>
      <c r="H357" s="29">
        <v>10</v>
      </c>
      <c r="I357" s="29">
        <f t="shared" si="125"/>
        <v>4956</v>
      </c>
      <c r="J357" s="31">
        <v>2</v>
      </c>
      <c r="K357" s="29">
        <f t="shared" si="129"/>
        <v>991.19999999999993</v>
      </c>
      <c r="L357" s="29">
        <f t="shared" si="131"/>
        <v>8</v>
      </c>
      <c r="M357" s="29">
        <f t="shared" si="130"/>
        <v>3964.8</v>
      </c>
    </row>
    <row r="358" spans="1:13" x14ac:dyDescent="0.25">
      <c r="A358" s="27" t="s">
        <v>155</v>
      </c>
      <c r="B358" s="28" t="s">
        <v>195</v>
      </c>
      <c r="C358" s="28" t="s">
        <v>196</v>
      </c>
      <c r="D358" s="29">
        <v>0</v>
      </c>
      <c r="E358" s="29">
        <v>0</v>
      </c>
      <c r="F358" s="30" t="s">
        <v>35</v>
      </c>
      <c r="G358" s="29">
        <v>495.59999999999997</v>
      </c>
      <c r="H358" s="29">
        <v>10</v>
      </c>
      <c r="I358" s="29">
        <f t="shared" si="125"/>
        <v>4956</v>
      </c>
      <c r="J358" s="31">
        <v>3</v>
      </c>
      <c r="K358" s="29">
        <f t="shared" si="129"/>
        <v>1486.8</v>
      </c>
      <c r="L358" s="29">
        <f t="shared" si="131"/>
        <v>7</v>
      </c>
      <c r="M358" s="29">
        <f t="shared" si="130"/>
        <v>3469.2</v>
      </c>
    </row>
    <row r="359" spans="1:13" x14ac:dyDescent="0.25">
      <c r="A359" s="27" t="s">
        <v>155</v>
      </c>
      <c r="B359" s="28" t="s">
        <v>197</v>
      </c>
      <c r="C359" s="28" t="s">
        <v>198</v>
      </c>
      <c r="D359" s="29">
        <v>0</v>
      </c>
      <c r="E359" s="29">
        <v>0</v>
      </c>
      <c r="F359" s="30" t="s">
        <v>35</v>
      </c>
      <c r="G359" s="29">
        <v>165</v>
      </c>
      <c r="H359" s="29">
        <v>30</v>
      </c>
      <c r="I359" s="29">
        <f t="shared" si="125"/>
        <v>4950</v>
      </c>
      <c r="J359" s="31">
        <v>3</v>
      </c>
      <c r="K359" s="29">
        <f t="shared" si="129"/>
        <v>495</v>
      </c>
      <c r="L359" s="29">
        <f t="shared" si="131"/>
        <v>27</v>
      </c>
      <c r="M359" s="29">
        <f t="shared" si="130"/>
        <v>4455</v>
      </c>
    </row>
    <row r="360" spans="1:13" x14ac:dyDescent="0.25">
      <c r="A360" s="27" t="s">
        <v>155</v>
      </c>
      <c r="B360" s="28" t="s">
        <v>168</v>
      </c>
      <c r="C360" s="28" t="s">
        <v>199</v>
      </c>
      <c r="D360" s="29">
        <v>0</v>
      </c>
      <c r="E360" s="29">
        <f t="shared" ref="E360:E367" si="132">+D360*G360</f>
        <v>0</v>
      </c>
      <c r="F360" s="30" t="s">
        <v>35</v>
      </c>
      <c r="G360" s="29">
        <v>222.2</v>
      </c>
      <c r="H360" s="29">
        <v>50</v>
      </c>
      <c r="I360" s="29">
        <f>+G360*H360</f>
        <v>11110</v>
      </c>
      <c r="J360" s="31">
        <v>21</v>
      </c>
      <c r="K360" s="29">
        <f t="shared" ref="K360:K365" si="133">+E360</f>
        <v>0</v>
      </c>
      <c r="L360" s="29">
        <v>50</v>
      </c>
      <c r="M360" s="29">
        <f>+I360-J360</f>
        <v>11089</v>
      </c>
    </row>
    <row r="361" spans="1:13" x14ac:dyDescent="0.25">
      <c r="A361" s="27" t="s">
        <v>155</v>
      </c>
      <c r="B361" s="28" t="s">
        <v>170</v>
      </c>
      <c r="C361" s="28" t="s">
        <v>169</v>
      </c>
      <c r="D361" s="29">
        <v>140</v>
      </c>
      <c r="E361" s="29">
        <f t="shared" si="132"/>
        <v>14000</v>
      </c>
      <c r="F361" s="30" t="s">
        <v>93</v>
      </c>
      <c r="G361" s="29">
        <v>100</v>
      </c>
      <c r="H361" s="29">
        <v>0</v>
      </c>
      <c r="I361" s="29">
        <f t="shared" ref="I361" si="134">+G361*H361</f>
        <v>0</v>
      </c>
      <c r="J361" s="31">
        <v>40</v>
      </c>
      <c r="K361" s="29">
        <f t="shared" si="133"/>
        <v>14000</v>
      </c>
      <c r="L361" s="29">
        <v>0</v>
      </c>
      <c r="M361" s="29">
        <f>376+I361-K361</f>
        <v>-13624</v>
      </c>
    </row>
    <row r="362" spans="1:13" x14ac:dyDescent="0.25">
      <c r="A362" s="27" t="s">
        <v>155</v>
      </c>
      <c r="B362" s="28" t="s">
        <v>184</v>
      </c>
      <c r="C362" s="28" t="s">
        <v>200</v>
      </c>
      <c r="D362" s="29">
        <v>0</v>
      </c>
      <c r="E362" s="29">
        <f t="shared" si="132"/>
        <v>0</v>
      </c>
      <c r="F362" s="30" t="s">
        <v>93</v>
      </c>
      <c r="G362" s="29">
        <v>88</v>
      </c>
      <c r="H362" s="29">
        <v>60</v>
      </c>
      <c r="I362" s="29">
        <f>+G362*H362</f>
        <v>5280</v>
      </c>
      <c r="J362" s="31">
        <v>8</v>
      </c>
      <c r="K362" s="29">
        <f t="shared" si="133"/>
        <v>0</v>
      </c>
      <c r="L362" s="29">
        <v>0</v>
      </c>
      <c r="M362" s="29">
        <f t="shared" ref="M362:M366" si="135">+E362+I362-K362</f>
        <v>5280</v>
      </c>
    </row>
    <row r="363" spans="1:13" x14ac:dyDescent="0.25">
      <c r="A363" s="27" t="s">
        <v>155</v>
      </c>
      <c r="B363" s="28" t="s">
        <v>186</v>
      </c>
      <c r="C363" s="28" t="s">
        <v>201</v>
      </c>
      <c r="D363" s="29">
        <v>20</v>
      </c>
      <c r="E363" s="29">
        <f t="shared" si="132"/>
        <v>6200</v>
      </c>
      <c r="F363" s="30" t="s">
        <v>93</v>
      </c>
      <c r="G363" s="29">
        <v>310</v>
      </c>
      <c r="H363" s="29">
        <v>0</v>
      </c>
      <c r="I363" s="29">
        <f t="shared" ref="I363:I367" si="136">+G363*H363</f>
        <v>0</v>
      </c>
      <c r="J363" s="31">
        <f t="shared" ref="J363" si="137">+D363</f>
        <v>20</v>
      </c>
      <c r="K363" s="29">
        <f t="shared" si="133"/>
        <v>6200</v>
      </c>
      <c r="L363" s="29">
        <v>0</v>
      </c>
      <c r="M363" s="29">
        <f t="shared" si="135"/>
        <v>0</v>
      </c>
    </row>
    <row r="364" spans="1:13" x14ac:dyDescent="0.25">
      <c r="A364" s="27" t="s">
        <v>155</v>
      </c>
      <c r="B364" s="28" t="s">
        <v>202</v>
      </c>
      <c r="C364" s="28" t="s">
        <v>189</v>
      </c>
      <c r="D364" s="29">
        <v>8</v>
      </c>
      <c r="E364" s="29">
        <f t="shared" si="132"/>
        <v>2420</v>
      </c>
      <c r="F364" s="30" t="s">
        <v>35</v>
      </c>
      <c r="G364" s="29">
        <v>302.5</v>
      </c>
      <c r="H364" s="29">
        <v>15</v>
      </c>
      <c r="I364" s="29">
        <f t="shared" si="136"/>
        <v>4537.5</v>
      </c>
      <c r="J364" s="31">
        <v>12</v>
      </c>
      <c r="K364" s="29">
        <f t="shared" si="133"/>
        <v>2420</v>
      </c>
      <c r="L364" s="29">
        <v>11</v>
      </c>
      <c r="M364" s="29">
        <f t="shared" si="135"/>
        <v>4537.5</v>
      </c>
    </row>
    <row r="365" spans="1:13" x14ac:dyDescent="0.25">
      <c r="A365" s="27" t="s">
        <v>155</v>
      </c>
      <c r="B365" s="28" t="s">
        <v>203</v>
      </c>
      <c r="C365" s="28" t="s">
        <v>204</v>
      </c>
      <c r="D365" s="29">
        <v>14</v>
      </c>
      <c r="E365" s="29">
        <f t="shared" si="132"/>
        <v>34650</v>
      </c>
      <c r="F365" s="30" t="s">
        <v>93</v>
      </c>
      <c r="G365" s="29">
        <v>2475</v>
      </c>
      <c r="H365" s="29">
        <v>1</v>
      </c>
      <c r="I365" s="29">
        <f t="shared" si="136"/>
        <v>2475</v>
      </c>
      <c r="J365" s="31">
        <v>5</v>
      </c>
      <c r="K365" s="29">
        <f t="shared" si="133"/>
        <v>34650</v>
      </c>
      <c r="L365" s="29">
        <v>0</v>
      </c>
      <c r="M365" s="29">
        <f t="shared" si="135"/>
        <v>2475</v>
      </c>
    </row>
    <row r="366" spans="1:13" x14ac:dyDescent="0.25">
      <c r="A366" s="27" t="s">
        <v>155</v>
      </c>
      <c r="B366" s="28" t="s">
        <v>205</v>
      </c>
      <c r="C366" s="28" t="s">
        <v>206</v>
      </c>
      <c r="D366" s="29">
        <v>16</v>
      </c>
      <c r="E366" s="29">
        <f t="shared" si="132"/>
        <v>4000</v>
      </c>
      <c r="F366" s="30" t="s">
        <v>93</v>
      </c>
      <c r="G366" s="29">
        <v>250</v>
      </c>
      <c r="H366" s="29">
        <v>0</v>
      </c>
      <c r="I366" s="29">
        <f t="shared" si="136"/>
        <v>0</v>
      </c>
      <c r="J366" s="31">
        <v>4</v>
      </c>
      <c r="K366" s="29">
        <v>0</v>
      </c>
      <c r="L366" s="29">
        <v>0</v>
      </c>
      <c r="M366" s="29">
        <f t="shared" si="135"/>
        <v>4000</v>
      </c>
    </row>
    <row r="367" spans="1:13" x14ac:dyDescent="0.25">
      <c r="A367" s="27" t="s">
        <v>155</v>
      </c>
      <c r="B367" s="28" t="s">
        <v>195</v>
      </c>
      <c r="C367" s="28" t="s">
        <v>207</v>
      </c>
      <c r="D367" s="29">
        <v>10</v>
      </c>
      <c r="E367" s="29">
        <f t="shared" si="132"/>
        <v>1000</v>
      </c>
      <c r="F367" s="30" t="s">
        <v>35</v>
      </c>
      <c r="G367" s="29">
        <v>100</v>
      </c>
      <c r="H367" s="29">
        <v>0</v>
      </c>
      <c r="I367" s="29">
        <f t="shared" si="136"/>
        <v>0</v>
      </c>
      <c r="J367" s="31">
        <v>3</v>
      </c>
      <c r="K367" s="29">
        <v>0</v>
      </c>
      <c r="L367" s="29">
        <v>78</v>
      </c>
      <c r="M367" s="29">
        <f>+E367+I367-K367</f>
        <v>1000</v>
      </c>
    </row>
    <row r="368" spans="1:13" x14ac:dyDescent="0.25">
      <c r="A368" s="27" t="s">
        <v>155</v>
      </c>
      <c r="B368" s="28" t="s">
        <v>208</v>
      </c>
      <c r="C368" s="28" t="s">
        <v>209</v>
      </c>
      <c r="D368" s="29">
        <v>0</v>
      </c>
      <c r="E368" s="29">
        <v>0</v>
      </c>
      <c r="F368" s="30" t="s">
        <v>49</v>
      </c>
      <c r="G368" s="29">
        <f>+I368/H368</f>
        <v>3363</v>
      </c>
      <c r="H368" s="29">
        <v>10</v>
      </c>
      <c r="I368" s="29">
        <v>33630</v>
      </c>
      <c r="J368" s="31">
        <v>0</v>
      </c>
      <c r="K368" s="29">
        <v>0</v>
      </c>
      <c r="L368" s="29">
        <f>+D368+H368-J368</f>
        <v>10</v>
      </c>
      <c r="M368" s="29">
        <f>+E368+I368-K368</f>
        <v>33630</v>
      </c>
    </row>
    <row r="369" spans="1:13" x14ac:dyDescent="0.25">
      <c r="A369" s="27" t="s">
        <v>155</v>
      </c>
      <c r="B369" s="28" t="s">
        <v>210</v>
      </c>
      <c r="C369" s="28" t="s">
        <v>211</v>
      </c>
      <c r="D369" s="29">
        <v>0</v>
      </c>
      <c r="E369" s="29">
        <v>0</v>
      </c>
      <c r="F369" s="30" t="s">
        <v>49</v>
      </c>
      <c r="G369" s="29">
        <f t="shared" ref="G369:G381" si="138">+I369/H369</f>
        <v>6490</v>
      </c>
      <c r="H369" s="29">
        <v>9</v>
      </c>
      <c r="I369" s="29">
        <v>58410</v>
      </c>
      <c r="J369" s="31">
        <v>0</v>
      </c>
      <c r="K369" s="29">
        <v>0</v>
      </c>
      <c r="L369" s="29">
        <f t="shared" ref="L369:M389" si="139">+D369+H369-J369</f>
        <v>9</v>
      </c>
      <c r="M369" s="29">
        <f t="shared" si="139"/>
        <v>58410</v>
      </c>
    </row>
    <row r="370" spans="1:13" x14ac:dyDescent="0.25">
      <c r="A370" s="27" t="s">
        <v>155</v>
      </c>
      <c r="B370" s="28" t="s">
        <v>212</v>
      </c>
      <c r="C370" s="28" t="s">
        <v>213</v>
      </c>
      <c r="D370" s="29">
        <v>0</v>
      </c>
      <c r="E370" s="29">
        <v>0</v>
      </c>
      <c r="F370" s="30" t="s">
        <v>49</v>
      </c>
      <c r="G370" s="29">
        <f t="shared" si="138"/>
        <v>6372</v>
      </c>
      <c r="H370" s="29">
        <v>13</v>
      </c>
      <c r="I370" s="29">
        <v>82836</v>
      </c>
      <c r="J370" s="31">
        <v>0</v>
      </c>
      <c r="K370" s="29">
        <v>0</v>
      </c>
      <c r="L370" s="29">
        <f t="shared" si="139"/>
        <v>13</v>
      </c>
      <c r="M370" s="29">
        <f t="shared" si="139"/>
        <v>82836</v>
      </c>
    </row>
    <row r="371" spans="1:13" x14ac:dyDescent="0.25">
      <c r="A371" s="27" t="s">
        <v>155</v>
      </c>
      <c r="B371" s="28" t="s">
        <v>214</v>
      </c>
      <c r="C371" s="28" t="s">
        <v>215</v>
      </c>
      <c r="D371" s="29">
        <v>0</v>
      </c>
      <c r="E371" s="29">
        <v>0</v>
      </c>
      <c r="F371" s="30" t="s">
        <v>49</v>
      </c>
      <c r="G371" s="29">
        <f t="shared" si="138"/>
        <v>3658</v>
      </c>
      <c r="H371" s="29">
        <v>15</v>
      </c>
      <c r="I371" s="29">
        <v>54870</v>
      </c>
      <c r="J371" s="31">
        <v>0</v>
      </c>
      <c r="K371" s="29">
        <v>0</v>
      </c>
      <c r="L371" s="29">
        <f t="shared" si="139"/>
        <v>15</v>
      </c>
      <c r="M371" s="29">
        <f t="shared" si="139"/>
        <v>54870</v>
      </c>
    </row>
    <row r="372" spans="1:13" x14ac:dyDescent="0.25">
      <c r="A372" s="27" t="s">
        <v>155</v>
      </c>
      <c r="B372" s="28" t="s">
        <v>216</v>
      </c>
      <c r="C372" s="28" t="s">
        <v>217</v>
      </c>
      <c r="D372" s="29">
        <v>0</v>
      </c>
      <c r="E372" s="29">
        <v>0</v>
      </c>
      <c r="F372" s="30" t="s">
        <v>49</v>
      </c>
      <c r="G372" s="29">
        <f t="shared" si="138"/>
        <v>3481</v>
      </c>
      <c r="H372" s="29">
        <v>9</v>
      </c>
      <c r="I372" s="29">
        <v>31329</v>
      </c>
      <c r="J372" s="31">
        <v>0</v>
      </c>
      <c r="K372" s="29">
        <v>0</v>
      </c>
      <c r="L372" s="29">
        <f t="shared" si="139"/>
        <v>9</v>
      </c>
      <c r="M372" s="29">
        <f t="shared" si="139"/>
        <v>31329</v>
      </c>
    </row>
    <row r="373" spans="1:13" x14ac:dyDescent="0.25">
      <c r="A373" s="27" t="s">
        <v>155</v>
      </c>
      <c r="B373" s="28" t="s">
        <v>218</v>
      </c>
      <c r="C373" s="28" t="s">
        <v>219</v>
      </c>
      <c r="D373" s="29">
        <v>0</v>
      </c>
      <c r="E373" s="29">
        <v>0</v>
      </c>
      <c r="F373" s="30" t="s">
        <v>49</v>
      </c>
      <c r="G373" s="29">
        <f t="shared" si="138"/>
        <v>4189</v>
      </c>
      <c r="H373" s="29">
        <v>10</v>
      </c>
      <c r="I373" s="29">
        <v>41890</v>
      </c>
      <c r="J373" s="31">
        <v>0</v>
      </c>
      <c r="K373" s="29">
        <v>0</v>
      </c>
      <c r="L373" s="29">
        <f t="shared" si="139"/>
        <v>10</v>
      </c>
      <c r="M373" s="29">
        <f t="shared" si="139"/>
        <v>41890</v>
      </c>
    </row>
    <row r="374" spans="1:13" x14ac:dyDescent="0.25">
      <c r="A374" s="27" t="s">
        <v>155</v>
      </c>
      <c r="B374" s="28" t="s">
        <v>220</v>
      </c>
      <c r="C374" s="28" t="s">
        <v>221</v>
      </c>
      <c r="D374" s="29">
        <v>0</v>
      </c>
      <c r="E374" s="29">
        <v>0</v>
      </c>
      <c r="F374" s="30" t="s">
        <v>49</v>
      </c>
      <c r="G374" s="29">
        <f t="shared" si="138"/>
        <v>4130</v>
      </c>
      <c r="H374" s="29">
        <v>10</v>
      </c>
      <c r="I374" s="29">
        <v>41300</v>
      </c>
      <c r="J374" s="31">
        <v>0</v>
      </c>
      <c r="K374" s="29">
        <v>0</v>
      </c>
      <c r="L374" s="29">
        <f t="shared" si="139"/>
        <v>10</v>
      </c>
      <c r="M374" s="29">
        <f t="shared" si="139"/>
        <v>41300</v>
      </c>
    </row>
    <row r="375" spans="1:13" x14ac:dyDescent="0.25">
      <c r="A375" s="27" t="s">
        <v>155</v>
      </c>
      <c r="B375" s="28" t="s">
        <v>222</v>
      </c>
      <c r="C375" s="28" t="s">
        <v>223</v>
      </c>
      <c r="D375" s="29">
        <v>0</v>
      </c>
      <c r="E375" s="29">
        <v>0</v>
      </c>
      <c r="F375" s="30" t="s">
        <v>49</v>
      </c>
      <c r="G375" s="29">
        <f t="shared" si="138"/>
        <v>4720</v>
      </c>
      <c r="H375" s="29">
        <v>8</v>
      </c>
      <c r="I375" s="29">
        <v>37760</v>
      </c>
      <c r="J375" s="31">
        <v>0</v>
      </c>
      <c r="K375" s="29">
        <v>0</v>
      </c>
      <c r="L375" s="29">
        <f t="shared" si="139"/>
        <v>8</v>
      </c>
      <c r="M375" s="29">
        <f t="shared" si="139"/>
        <v>37760</v>
      </c>
    </row>
    <row r="376" spans="1:13" x14ac:dyDescent="0.25">
      <c r="A376" s="27" t="s">
        <v>155</v>
      </c>
      <c r="B376" s="28" t="s">
        <v>224</v>
      </c>
      <c r="C376" s="28" t="s">
        <v>225</v>
      </c>
      <c r="D376" s="29">
        <v>0</v>
      </c>
      <c r="E376" s="29">
        <v>0</v>
      </c>
      <c r="F376" s="30" t="s">
        <v>49</v>
      </c>
      <c r="G376" s="29">
        <f t="shared" si="138"/>
        <v>4130</v>
      </c>
      <c r="H376" s="29">
        <v>8</v>
      </c>
      <c r="I376" s="29">
        <v>33040</v>
      </c>
      <c r="J376" s="31">
        <v>0</v>
      </c>
      <c r="K376" s="29">
        <v>0</v>
      </c>
      <c r="L376" s="29">
        <f t="shared" si="139"/>
        <v>8</v>
      </c>
      <c r="M376" s="29">
        <f t="shared" si="139"/>
        <v>33040</v>
      </c>
    </row>
    <row r="377" spans="1:13" x14ac:dyDescent="0.25">
      <c r="A377" s="27" t="s">
        <v>155</v>
      </c>
      <c r="B377" s="28" t="s">
        <v>226</v>
      </c>
      <c r="C377" s="28" t="s">
        <v>227</v>
      </c>
      <c r="D377" s="29">
        <v>0</v>
      </c>
      <c r="E377" s="29">
        <v>0</v>
      </c>
      <c r="F377" s="30" t="s">
        <v>49</v>
      </c>
      <c r="G377" s="29">
        <f t="shared" si="138"/>
        <v>4130</v>
      </c>
      <c r="H377" s="29">
        <v>8</v>
      </c>
      <c r="I377" s="29">
        <v>33040</v>
      </c>
      <c r="J377" s="31">
        <v>0</v>
      </c>
      <c r="K377" s="29">
        <v>0</v>
      </c>
      <c r="L377" s="29">
        <f t="shared" si="139"/>
        <v>8</v>
      </c>
      <c r="M377" s="29">
        <f t="shared" si="139"/>
        <v>33040</v>
      </c>
    </row>
    <row r="378" spans="1:13" x14ac:dyDescent="0.25">
      <c r="A378" s="27" t="s">
        <v>155</v>
      </c>
      <c r="B378" s="28" t="s">
        <v>228</v>
      </c>
      <c r="C378" s="28" t="s">
        <v>229</v>
      </c>
      <c r="D378" s="29">
        <v>0</v>
      </c>
      <c r="E378" s="29">
        <v>0</v>
      </c>
      <c r="F378" s="30" t="s">
        <v>49</v>
      </c>
      <c r="G378" s="29">
        <f t="shared" si="138"/>
        <v>5605</v>
      </c>
      <c r="H378" s="29">
        <v>8</v>
      </c>
      <c r="I378" s="29">
        <v>44840</v>
      </c>
      <c r="J378" s="31">
        <v>0</v>
      </c>
      <c r="K378" s="29">
        <v>0</v>
      </c>
      <c r="L378" s="29">
        <f t="shared" si="139"/>
        <v>8</v>
      </c>
      <c r="M378" s="29">
        <f t="shared" si="139"/>
        <v>44840</v>
      </c>
    </row>
    <row r="379" spans="1:13" x14ac:dyDescent="0.25">
      <c r="A379" s="27" t="s">
        <v>155</v>
      </c>
      <c r="B379" s="28" t="s">
        <v>230</v>
      </c>
      <c r="C379" s="28" t="s">
        <v>231</v>
      </c>
      <c r="D379" s="29">
        <v>0</v>
      </c>
      <c r="E379" s="29">
        <v>0</v>
      </c>
      <c r="F379" s="30" t="s">
        <v>49</v>
      </c>
      <c r="G379" s="29">
        <f t="shared" si="138"/>
        <v>9676</v>
      </c>
      <c r="H379" s="29">
        <v>8</v>
      </c>
      <c r="I379" s="29">
        <v>77408</v>
      </c>
      <c r="J379" s="31">
        <v>0</v>
      </c>
      <c r="K379" s="29">
        <v>0</v>
      </c>
      <c r="L379" s="29">
        <f t="shared" si="139"/>
        <v>8</v>
      </c>
      <c r="M379" s="29">
        <f t="shared" si="139"/>
        <v>77408</v>
      </c>
    </row>
    <row r="380" spans="1:13" x14ac:dyDescent="0.25">
      <c r="A380" s="27" t="s">
        <v>155</v>
      </c>
      <c r="B380" s="28" t="s">
        <v>232</v>
      </c>
      <c r="C380" s="28" t="s">
        <v>233</v>
      </c>
      <c r="D380" s="29">
        <v>0</v>
      </c>
      <c r="E380" s="29">
        <v>0</v>
      </c>
      <c r="F380" s="30" t="s">
        <v>49</v>
      </c>
      <c r="G380" s="29">
        <f t="shared" si="138"/>
        <v>4661</v>
      </c>
      <c r="H380" s="29">
        <v>8</v>
      </c>
      <c r="I380" s="29">
        <v>37288</v>
      </c>
      <c r="J380" s="31">
        <v>0</v>
      </c>
      <c r="K380" s="29">
        <v>0</v>
      </c>
      <c r="L380" s="29">
        <f t="shared" si="139"/>
        <v>8</v>
      </c>
      <c r="M380" s="29">
        <f t="shared" si="139"/>
        <v>37288</v>
      </c>
    </row>
    <row r="381" spans="1:13" x14ac:dyDescent="0.25">
      <c r="A381" s="27" t="s">
        <v>155</v>
      </c>
      <c r="B381" s="28" t="s">
        <v>234</v>
      </c>
      <c r="C381" s="28" t="s">
        <v>235</v>
      </c>
      <c r="D381" s="29">
        <v>0</v>
      </c>
      <c r="E381" s="29">
        <v>0</v>
      </c>
      <c r="F381" s="30" t="s">
        <v>49</v>
      </c>
      <c r="G381" s="29">
        <f t="shared" si="138"/>
        <v>5782</v>
      </c>
      <c r="H381" s="29">
        <v>8</v>
      </c>
      <c r="I381" s="29">
        <v>46256</v>
      </c>
      <c r="J381" s="31">
        <v>0</v>
      </c>
      <c r="K381" s="29">
        <v>0</v>
      </c>
      <c r="L381" s="29">
        <f t="shared" si="139"/>
        <v>8</v>
      </c>
      <c r="M381" s="29">
        <f t="shared" si="139"/>
        <v>46256</v>
      </c>
    </row>
    <row r="382" spans="1:13" x14ac:dyDescent="0.25">
      <c r="A382" s="27" t="s">
        <v>155</v>
      </c>
      <c r="B382" s="28" t="s">
        <v>236</v>
      </c>
      <c r="C382" s="28" t="s">
        <v>237</v>
      </c>
      <c r="D382" s="29">
        <v>0</v>
      </c>
      <c r="E382" s="29">
        <v>0</v>
      </c>
      <c r="F382" s="30" t="s">
        <v>49</v>
      </c>
      <c r="G382" s="29">
        <f>+I382/H382</f>
        <v>6962</v>
      </c>
      <c r="H382" s="29">
        <v>6</v>
      </c>
      <c r="I382" s="29">
        <v>41772</v>
      </c>
      <c r="J382" s="31">
        <v>0</v>
      </c>
      <c r="K382" s="29">
        <v>0</v>
      </c>
      <c r="L382" s="29">
        <f t="shared" si="139"/>
        <v>6</v>
      </c>
      <c r="M382" s="29">
        <f t="shared" si="139"/>
        <v>41772</v>
      </c>
    </row>
    <row r="383" spans="1:13" x14ac:dyDescent="0.25">
      <c r="A383" s="27" t="s">
        <v>155</v>
      </c>
      <c r="B383" s="28" t="s">
        <v>238</v>
      </c>
      <c r="C383" s="28" t="s">
        <v>239</v>
      </c>
      <c r="D383" s="29">
        <v>0</v>
      </c>
      <c r="E383" s="29">
        <v>0</v>
      </c>
      <c r="F383" s="30" t="s">
        <v>49</v>
      </c>
      <c r="G383" s="29">
        <f t="shared" ref="G383:G388" si="140">+I383/H383</f>
        <v>6962</v>
      </c>
      <c r="H383" s="29">
        <v>6</v>
      </c>
      <c r="I383" s="29">
        <v>41772</v>
      </c>
      <c r="J383" s="31">
        <v>0</v>
      </c>
      <c r="K383" s="29">
        <v>0</v>
      </c>
      <c r="L383" s="29">
        <f t="shared" si="139"/>
        <v>6</v>
      </c>
      <c r="M383" s="29">
        <f t="shared" si="139"/>
        <v>41772</v>
      </c>
    </row>
    <row r="384" spans="1:13" x14ac:dyDescent="0.25">
      <c r="A384" s="27" t="s">
        <v>155</v>
      </c>
      <c r="B384" s="28" t="s">
        <v>240</v>
      </c>
      <c r="C384" s="28" t="s">
        <v>241</v>
      </c>
      <c r="D384" s="29">
        <v>0</v>
      </c>
      <c r="E384" s="29">
        <v>0</v>
      </c>
      <c r="F384" s="30" t="s">
        <v>49</v>
      </c>
      <c r="G384" s="29">
        <f t="shared" si="140"/>
        <v>6962</v>
      </c>
      <c r="H384" s="29">
        <v>6</v>
      </c>
      <c r="I384" s="29">
        <v>41772</v>
      </c>
      <c r="J384" s="31">
        <v>0</v>
      </c>
      <c r="K384" s="29">
        <v>0</v>
      </c>
      <c r="L384" s="29">
        <f t="shared" si="139"/>
        <v>6</v>
      </c>
      <c r="M384" s="29">
        <f t="shared" si="139"/>
        <v>41772</v>
      </c>
    </row>
    <row r="385" spans="1:13" x14ac:dyDescent="0.25">
      <c r="A385" s="27" t="s">
        <v>155</v>
      </c>
      <c r="B385" s="28" t="s">
        <v>242</v>
      </c>
      <c r="C385" s="28" t="s">
        <v>243</v>
      </c>
      <c r="D385" s="29">
        <v>0</v>
      </c>
      <c r="E385" s="29">
        <v>0</v>
      </c>
      <c r="F385" s="30" t="s">
        <v>49</v>
      </c>
      <c r="G385" s="29">
        <f t="shared" si="140"/>
        <v>1062</v>
      </c>
      <c r="H385" s="29">
        <v>25</v>
      </c>
      <c r="I385" s="29">
        <v>26550</v>
      </c>
      <c r="J385" s="31">
        <v>0</v>
      </c>
      <c r="K385" s="29">
        <v>0</v>
      </c>
      <c r="L385" s="29">
        <f t="shared" si="139"/>
        <v>25</v>
      </c>
      <c r="M385" s="29">
        <f t="shared" si="139"/>
        <v>26550</v>
      </c>
    </row>
    <row r="386" spans="1:13" x14ac:dyDescent="0.25">
      <c r="A386" s="27" t="s">
        <v>155</v>
      </c>
      <c r="B386" s="28" t="s">
        <v>244</v>
      </c>
      <c r="C386" s="28" t="s">
        <v>245</v>
      </c>
      <c r="D386" s="29">
        <v>0</v>
      </c>
      <c r="E386" s="29">
        <v>0</v>
      </c>
      <c r="F386" s="30" t="s">
        <v>49</v>
      </c>
      <c r="G386" s="29">
        <f t="shared" si="140"/>
        <v>1062</v>
      </c>
      <c r="H386" s="29">
        <v>15</v>
      </c>
      <c r="I386" s="29">
        <v>15930</v>
      </c>
      <c r="J386" s="31">
        <v>0</v>
      </c>
      <c r="K386" s="29">
        <v>0</v>
      </c>
      <c r="L386" s="29">
        <f t="shared" si="139"/>
        <v>15</v>
      </c>
      <c r="M386" s="29">
        <f t="shared" si="139"/>
        <v>15930</v>
      </c>
    </row>
    <row r="387" spans="1:13" x14ac:dyDescent="0.25">
      <c r="A387" s="27" t="s">
        <v>155</v>
      </c>
      <c r="B387" s="28" t="s">
        <v>246</v>
      </c>
      <c r="C387" s="28" t="s">
        <v>247</v>
      </c>
      <c r="D387" s="29">
        <v>0</v>
      </c>
      <c r="E387" s="29">
        <v>0</v>
      </c>
      <c r="F387" s="30" t="s">
        <v>49</v>
      </c>
      <c r="G387" s="29">
        <f t="shared" si="140"/>
        <v>1062</v>
      </c>
      <c r="H387" s="29">
        <v>15</v>
      </c>
      <c r="I387" s="29">
        <v>15930</v>
      </c>
      <c r="J387" s="31">
        <v>1</v>
      </c>
      <c r="K387" s="29">
        <v>0</v>
      </c>
      <c r="L387" s="29">
        <f t="shared" si="139"/>
        <v>14</v>
      </c>
      <c r="M387" s="29">
        <f t="shared" si="139"/>
        <v>15930</v>
      </c>
    </row>
    <row r="388" spans="1:13" x14ac:dyDescent="0.25">
      <c r="A388" s="27" t="s">
        <v>155</v>
      </c>
      <c r="B388" s="28" t="s">
        <v>248</v>
      </c>
      <c r="C388" s="28" t="s">
        <v>249</v>
      </c>
      <c r="D388" s="29">
        <v>0</v>
      </c>
      <c r="E388" s="29">
        <v>0</v>
      </c>
      <c r="F388" s="30" t="s">
        <v>49</v>
      </c>
      <c r="G388" s="29">
        <f t="shared" si="140"/>
        <v>1062</v>
      </c>
      <c r="H388" s="29">
        <v>15</v>
      </c>
      <c r="I388" s="29">
        <v>15930</v>
      </c>
      <c r="J388" s="31">
        <v>1</v>
      </c>
      <c r="K388" s="29">
        <v>0</v>
      </c>
      <c r="L388" s="29">
        <f t="shared" si="139"/>
        <v>14</v>
      </c>
      <c r="M388" s="29">
        <f t="shared" si="139"/>
        <v>15930</v>
      </c>
    </row>
    <row r="389" spans="1:13" x14ac:dyDescent="0.25">
      <c r="A389" s="27" t="s">
        <v>155</v>
      </c>
      <c r="B389" s="28" t="s">
        <v>250</v>
      </c>
      <c r="C389" s="28" t="s">
        <v>251</v>
      </c>
      <c r="D389" s="29">
        <v>25</v>
      </c>
      <c r="E389" s="29">
        <v>0</v>
      </c>
      <c r="F389" s="30" t="s">
        <v>49</v>
      </c>
      <c r="G389" s="29">
        <v>0</v>
      </c>
      <c r="H389" s="29">
        <v>0</v>
      </c>
      <c r="I389" s="29">
        <v>26550</v>
      </c>
      <c r="J389" s="31">
        <v>0</v>
      </c>
      <c r="K389" s="29">
        <v>0</v>
      </c>
      <c r="L389" s="29">
        <f t="shared" si="139"/>
        <v>25</v>
      </c>
      <c r="M389" s="29">
        <f t="shared" si="139"/>
        <v>26550</v>
      </c>
    </row>
    <row r="390" spans="1:13" x14ac:dyDescent="0.25">
      <c r="A390" s="27" t="s">
        <v>155</v>
      </c>
      <c r="B390" s="28" t="s">
        <v>252</v>
      </c>
      <c r="C390" s="28" t="s">
        <v>253</v>
      </c>
      <c r="D390" s="29">
        <v>15</v>
      </c>
      <c r="E390" s="29">
        <v>0</v>
      </c>
      <c r="F390" s="30" t="s">
        <v>49</v>
      </c>
      <c r="G390" s="29">
        <v>1062</v>
      </c>
      <c r="H390" s="29">
        <v>0</v>
      </c>
      <c r="I390" s="29">
        <v>15930</v>
      </c>
      <c r="J390" s="31">
        <v>0</v>
      </c>
      <c r="K390" s="29">
        <v>0</v>
      </c>
      <c r="L390" s="29">
        <v>15</v>
      </c>
      <c r="M390" s="29">
        <f>+E390+I390-K390</f>
        <v>15930</v>
      </c>
    </row>
    <row r="391" spans="1:13" x14ac:dyDescent="0.25">
      <c r="A391" s="27" t="s">
        <v>155</v>
      </c>
      <c r="B391" s="28" t="s">
        <v>254</v>
      </c>
      <c r="C391" s="28" t="s">
        <v>255</v>
      </c>
      <c r="D391" s="29">
        <v>15</v>
      </c>
      <c r="E391" s="29">
        <v>0</v>
      </c>
      <c r="F391" s="30" t="s">
        <v>49</v>
      </c>
      <c r="G391" s="29">
        <v>1062</v>
      </c>
      <c r="H391" s="29">
        <v>20</v>
      </c>
      <c r="I391" s="29">
        <v>15930</v>
      </c>
      <c r="J391" s="31">
        <v>0</v>
      </c>
      <c r="K391" s="29">
        <v>15930</v>
      </c>
      <c r="L391" s="29">
        <f t="shared" ref="L391:M394" si="141">+D391+H391-J391</f>
        <v>35</v>
      </c>
      <c r="M391" s="29">
        <f t="shared" si="141"/>
        <v>0</v>
      </c>
    </row>
    <row r="392" spans="1:13" x14ac:dyDescent="0.25">
      <c r="A392" s="27" t="s">
        <v>155</v>
      </c>
      <c r="B392" s="28" t="s">
        <v>256</v>
      </c>
      <c r="C392" s="28" t="s">
        <v>257</v>
      </c>
      <c r="D392" s="29">
        <v>20</v>
      </c>
      <c r="E392" s="29">
        <v>23240</v>
      </c>
      <c r="F392" s="30" t="s">
        <v>49</v>
      </c>
      <c r="G392" s="29">
        <v>1062</v>
      </c>
      <c r="H392" s="29">
        <v>20</v>
      </c>
      <c r="I392" s="29">
        <v>23240</v>
      </c>
      <c r="J392" s="31">
        <v>2</v>
      </c>
      <c r="K392" s="29">
        <v>23240</v>
      </c>
      <c r="L392" s="29">
        <f>+D392-J392</f>
        <v>18</v>
      </c>
      <c r="M392" s="47">
        <f>E392-G392</f>
        <v>22178</v>
      </c>
    </row>
    <row r="393" spans="1:13" x14ac:dyDescent="0.25">
      <c r="A393" s="27" t="s">
        <v>258</v>
      </c>
      <c r="B393" s="28" t="s">
        <v>259</v>
      </c>
      <c r="C393" s="28" t="s">
        <v>260</v>
      </c>
      <c r="D393" s="29">
        <v>0</v>
      </c>
      <c r="E393" s="29">
        <v>0</v>
      </c>
      <c r="F393" s="30" t="s">
        <v>64</v>
      </c>
      <c r="G393" s="29">
        <v>2376</v>
      </c>
      <c r="H393" s="29">
        <v>2</v>
      </c>
      <c r="I393" s="29">
        <f t="shared" ref="I393:I394" si="142">+G393*H393</f>
        <v>4752</v>
      </c>
      <c r="J393" s="31">
        <v>16</v>
      </c>
      <c r="K393" s="29">
        <f>+J393*G393</f>
        <v>38016</v>
      </c>
      <c r="L393" s="29">
        <v>0</v>
      </c>
      <c r="M393" s="29">
        <f t="shared" si="141"/>
        <v>-33264</v>
      </c>
    </row>
    <row r="394" spans="1:13" x14ac:dyDescent="0.25">
      <c r="A394" s="27" t="s">
        <v>258</v>
      </c>
      <c r="B394" s="28" t="s">
        <v>261</v>
      </c>
      <c r="C394" s="28" t="s">
        <v>262</v>
      </c>
      <c r="D394" s="29">
        <v>720</v>
      </c>
      <c r="E394" s="29">
        <v>0</v>
      </c>
      <c r="F394" s="30" t="s">
        <v>35</v>
      </c>
      <c r="G394" s="29">
        <v>55.459999999999994</v>
      </c>
      <c r="H394" s="29">
        <v>0</v>
      </c>
      <c r="I394" s="29">
        <f t="shared" si="142"/>
        <v>0</v>
      </c>
      <c r="J394" s="31">
        <v>83</v>
      </c>
      <c r="K394" s="29">
        <f>+J394*G394</f>
        <v>4603.1799999999994</v>
      </c>
      <c r="L394" s="29">
        <v>0</v>
      </c>
      <c r="M394" s="29">
        <f t="shared" si="141"/>
        <v>-4603.1799999999994</v>
      </c>
    </row>
    <row r="395" spans="1:13" ht="15.75" x14ac:dyDescent="0.25">
      <c r="A395" s="48" t="s">
        <v>263</v>
      </c>
      <c r="B395" s="49"/>
      <c r="C395" s="50"/>
      <c r="D395" s="35">
        <f>SUM(D275:D394)</f>
        <v>5546</v>
      </c>
      <c r="E395" s="35">
        <f>SUM(E275:E394)</f>
        <v>751163.35999999987</v>
      </c>
      <c r="F395" s="35"/>
      <c r="G395" s="35">
        <f t="shared" ref="G395:M395" si="143">SUM(G275:G394)</f>
        <v>177385.08387598864</v>
      </c>
      <c r="H395" s="35">
        <f t="shared" si="143"/>
        <v>40254.5</v>
      </c>
      <c r="I395" s="35">
        <f t="shared" si="143"/>
        <v>9935702.2192919981</v>
      </c>
      <c r="J395" s="36">
        <f t="shared" si="143"/>
        <v>23167</v>
      </c>
      <c r="K395" s="35">
        <f t="shared" si="143"/>
        <v>8954146.9259313755</v>
      </c>
      <c r="L395" s="35">
        <f t="shared" si="143"/>
        <v>5745</v>
      </c>
      <c r="M395" s="35">
        <f t="shared" si="143"/>
        <v>1710933.0533606235</v>
      </c>
    </row>
    <row r="396" spans="1:13" ht="15.75" x14ac:dyDescent="0.25">
      <c r="A396" s="37"/>
      <c r="B396" s="37"/>
      <c r="C396" s="37"/>
      <c r="D396" s="38"/>
      <c r="E396" s="38"/>
      <c r="F396" s="38"/>
      <c r="G396" s="38"/>
      <c r="H396" s="38"/>
      <c r="I396" s="38"/>
      <c r="J396" s="39"/>
      <c r="K396" s="38"/>
      <c r="L396" s="38"/>
      <c r="M396" s="38"/>
    </row>
    <row r="397" spans="1:13" x14ac:dyDescent="0.25">
      <c r="A397" s="40"/>
      <c r="B397" s="41"/>
      <c r="C397" s="41"/>
      <c r="D397" s="41"/>
      <c r="E397" s="41"/>
      <c r="F397" s="42"/>
      <c r="G397" s="42"/>
      <c r="H397" s="42"/>
      <c r="I397" s="43"/>
      <c r="J397" s="44"/>
      <c r="K397" s="42"/>
      <c r="L397" s="45"/>
      <c r="M397" s="46"/>
    </row>
    <row r="398" spans="1:13" x14ac:dyDescent="0.25">
      <c r="A398" s="51" t="s">
        <v>264</v>
      </c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2"/>
      <c r="M398" s="3"/>
    </row>
    <row r="399" spans="1:13" x14ac:dyDescent="0.25">
      <c r="A399" s="52" t="s">
        <v>265</v>
      </c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1"/>
      <c r="M399" s="3"/>
    </row>
  </sheetData>
  <mergeCells count="28">
    <mergeCell ref="D10:E10"/>
    <mergeCell ref="H10:I10"/>
    <mergeCell ref="J10:K10"/>
    <mergeCell ref="L10:M10"/>
    <mergeCell ref="A1:M1"/>
    <mergeCell ref="A5:M5"/>
    <mergeCell ref="A6:M6"/>
    <mergeCell ref="A7:M7"/>
    <mergeCell ref="A8:C8"/>
    <mergeCell ref="A132:C132"/>
    <mergeCell ref="A135:K135"/>
    <mergeCell ref="A136:K136"/>
    <mergeCell ref="A140:C140"/>
    <mergeCell ref="D142:E142"/>
    <mergeCell ref="H142:I142"/>
    <mergeCell ref="J142:K142"/>
    <mergeCell ref="A395:C395"/>
    <mergeCell ref="A398:K398"/>
    <mergeCell ref="A399:K399"/>
    <mergeCell ref="L142:M142"/>
    <mergeCell ref="A264:C264"/>
    <mergeCell ref="A267:K267"/>
    <mergeCell ref="A268:K268"/>
    <mergeCell ref="A271:C271"/>
    <mergeCell ref="D273:E273"/>
    <mergeCell ref="H273:I273"/>
    <mergeCell ref="J273:K273"/>
    <mergeCell ref="L273:M27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abSelected="1" topLeftCell="A7" workbookViewId="0">
      <selection activeCell="A9" sqref="A9:C9"/>
    </sheetView>
  </sheetViews>
  <sheetFormatPr baseColWidth="10" defaultRowHeight="15" x14ac:dyDescent="0.25"/>
  <cols>
    <col min="3" max="3" width="33.85546875" bestFit="1" customWidth="1"/>
  </cols>
  <sheetData>
    <row r="1" spans="1:13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25">
      <c r="A2" s="1"/>
      <c r="B2" s="1"/>
      <c r="C2" s="1"/>
      <c r="D2" s="1"/>
      <c r="E2" s="2"/>
      <c r="F2" s="1"/>
      <c r="G2" s="1"/>
      <c r="H2" s="1"/>
      <c r="I2" s="3"/>
      <c r="J2" s="4"/>
      <c r="K2" s="1"/>
      <c r="L2" s="2"/>
      <c r="M2" s="3"/>
    </row>
    <row r="3" spans="1:13" x14ac:dyDescent="0.25">
      <c r="A3" s="1"/>
      <c r="B3" s="1"/>
      <c r="C3" s="1"/>
      <c r="D3" s="1"/>
      <c r="E3" s="2"/>
      <c r="F3" s="1"/>
      <c r="G3" s="1"/>
      <c r="H3" s="1"/>
      <c r="I3" s="3"/>
      <c r="J3" s="4"/>
      <c r="K3" s="1"/>
      <c r="L3" s="2"/>
      <c r="M3" s="3"/>
    </row>
    <row r="4" spans="1:13" x14ac:dyDescent="0.25">
      <c r="A4" s="1"/>
      <c r="B4" s="1"/>
      <c r="C4" s="1"/>
      <c r="D4" s="1"/>
      <c r="E4" s="2"/>
      <c r="F4" s="1"/>
      <c r="G4" s="1"/>
      <c r="H4" s="1"/>
      <c r="I4" s="3"/>
      <c r="J4" s="4"/>
      <c r="K4" s="1"/>
      <c r="L4" s="2"/>
      <c r="M4" s="3"/>
    </row>
    <row r="5" spans="1:13" x14ac:dyDescent="0.25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x14ac:dyDescent="0.25">
      <c r="A6" s="63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3" x14ac:dyDescent="0.25">
      <c r="A7" s="63" t="s">
        <v>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9" spans="1:13" ht="15.75" x14ac:dyDescent="0.25">
      <c r="A9" s="55" t="s">
        <v>269</v>
      </c>
      <c r="B9" s="55"/>
      <c r="C9" s="55"/>
      <c r="D9" s="1"/>
      <c r="E9" s="2"/>
      <c r="F9" s="5"/>
      <c r="G9" s="5"/>
      <c r="H9" s="5"/>
      <c r="I9" s="6"/>
      <c r="J9" s="7"/>
      <c r="K9" s="8"/>
      <c r="L9" s="5"/>
      <c r="M9" s="9"/>
    </row>
    <row r="10" spans="1:13" ht="15.75" thickBot="1" x14ac:dyDescent="0.3">
      <c r="A10" s="10"/>
      <c r="B10" s="11"/>
      <c r="C10" s="11"/>
      <c r="D10" s="11"/>
      <c r="E10" s="12"/>
      <c r="F10" s="11"/>
      <c r="G10" s="11"/>
      <c r="H10" s="13"/>
      <c r="I10" s="14"/>
      <c r="J10" s="15"/>
      <c r="K10" s="14"/>
      <c r="L10" s="14"/>
      <c r="M10" s="14"/>
    </row>
    <row r="11" spans="1:13" ht="16.5" thickBot="1" x14ac:dyDescent="0.3">
      <c r="A11" s="16"/>
      <c r="B11" s="17"/>
      <c r="C11" s="18"/>
      <c r="D11" s="56" t="s">
        <v>4</v>
      </c>
      <c r="E11" s="57"/>
      <c r="F11" s="19"/>
      <c r="G11" s="19"/>
      <c r="H11" s="58" t="s">
        <v>5</v>
      </c>
      <c r="I11" s="59"/>
      <c r="J11" s="60" t="s">
        <v>6</v>
      </c>
      <c r="K11" s="61"/>
      <c r="L11" s="53" t="s">
        <v>7</v>
      </c>
      <c r="M11" s="54"/>
    </row>
    <row r="12" spans="1:13" ht="60" x14ac:dyDescent="0.25">
      <c r="A12" s="20" t="s">
        <v>8</v>
      </c>
      <c r="B12" s="20" t="s">
        <v>9</v>
      </c>
      <c r="C12" s="21" t="s">
        <v>10</v>
      </c>
      <c r="D12" s="22" t="s">
        <v>11</v>
      </c>
      <c r="E12" s="23" t="s">
        <v>12</v>
      </c>
      <c r="F12" s="20" t="s">
        <v>13</v>
      </c>
      <c r="G12" s="20" t="s">
        <v>14</v>
      </c>
      <c r="H12" s="24" t="s">
        <v>15</v>
      </c>
      <c r="I12" s="25" t="s">
        <v>16</v>
      </c>
      <c r="J12" s="26" t="s">
        <v>11</v>
      </c>
      <c r="K12" s="24" t="s">
        <v>16</v>
      </c>
      <c r="L12" s="25" t="s">
        <v>17</v>
      </c>
      <c r="M12" s="25" t="s">
        <v>18</v>
      </c>
    </row>
    <row r="13" spans="1:13" x14ac:dyDescent="0.25">
      <c r="A13" s="27" t="s">
        <v>19</v>
      </c>
      <c r="B13" s="28" t="s">
        <v>20</v>
      </c>
      <c r="C13" s="28" t="s">
        <v>21</v>
      </c>
      <c r="D13" s="29">
        <v>0</v>
      </c>
      <c r="E13" s="29">
        <v>318418.36</v>
      </c>
      <c r="F13" s="30" t="s">
        <v>22</v>
      </c>
      <c r="G13" s="29">
        <v>90</v>
      </c>
      <c r="H13" s="29">
        <v>8432</v>
      </c>
      <c r="I13" s="29">
        <f>+G13*H13</f>
        <v>758880</v>
      </c>
      <c r="J13" s="31">
        <f>+D13+H13</f>
        <v>8432</v>
      </c>
      <c r="K13" s="29">
        <f>+G13*J13</f>
        <v>758880</v>
      </c>
      <c r="L13" s="29">
        <v>0</v>
      </c>
      <c r="M13" s="29">
        <f>+E13+I13-K13</f>
        <v>318418.35999999987</v>
      </c>
    </row>
    <row r="14" spans="1:13" x14ac:dyDescent="0.25">
      <c r="A14" s="27" t="s">
        <v>23</v>
      </c>
      <c r="B14" s="28" t="s">
        <v>24</v>
      </c>
      <c r="C14" s="28" t="s">
        <v>25</v>
      </c>
      <c r="D14" s="29">
        <v>0</v>
      </c>
      <c r="E14" s="29">
        <v>84075</v>
      </c>
      <c r="F14" s="30" t="s">
        <v>26</v>
      </c>
      <c r="G14" s="29">
        <v>336.29999999999995</v>
      </c>
      <c r="H14" s="29">
        <v>250</v>
      </c>
      <c r="I14" s="29">
        <f>+G14*H14</f>
        <v>84074.999999999985</v>
      </c>
      <c r="J14" s="31">
        <f>+D14+250</f>
        <v>250</v>
      </c>
      <c r="K14" s="29">
        <f t="shared" ref="K14:K15" si="0">+J14*G14</f>
        <v>84074.999999999985</v>
      </c>
      <c r="L14" s="29">
        <v>0</v>
      </c>
      <c r="M14" s="29">
        <f t="shared" ref="M14:M16" si="1">+E14+I14-K14</f>
        <v>84075.000000000015</v>
      </c>
    </row>
    <row r="15" spans="1:13" x14ac:dyDescent="0.25">
      <c r="A15" s="27" t="s">
        <v>23</v>
      </c>
      <c r="B15" s="28" t="s">
        <v>27</v>
      </c>
      <c r="C15" s="28" t="s">
        <v>28</v>
      </c>
      <c r="D15" s="29">
        <v>0</v>
      </c>
      <c r="E15" s="29">
        <v>54280</v>
      </c>
      <c r="F15" s="30" t="s">
        <v>26</v>
      </c>
      <c r="G15" s="29">
        <v>542.79999999999995</v>
      </c>
      <c r="H15" s="29">
        <v>0</v>
      </c>
      <c r="I15" s="29">
        <f>+G15*H15</f>
        <v>0</v>
      </c>
      <c r="J15" s="31">
        <v>100</v>
      </c>
      <c r="K15" s="29">
        <f t="shared" si="0"/>
        <v>54279.999999999993</v>
      </c>
      <c r="L15" s="29">
        <v>0</v>
      </c>
      <c r="M15" s="29">
        <f t="shared" si="1"/>
        <v>0</v>
      </c>
    </row>
    <row r="16" spans="1:13" x14ac:dyDescent="0.25">
      <c r="A16" s="27" t="s">
        <v>23</v>
      </c>
      <c r="B16" s="28" t="s">
        <v>29</v>
      </c>
      <c r="C16" s="28" t="s">
        <v>30</v>
      </c>
      <c r="D16" s="29">
        <v>0</v>
      </c>
      <c r="E16" s="29">
        <v>0</v>
      </c>
      <c r="F16" s="30" t="s">
        <v>31</v>
      </c>
      <c r="G16" s="29">
        <v>10</v>
      </c>
      <c r="H16" s="29">
        <v>10000</v>
      </c>
      <c r="I16" s="29">
        <v>100000</v>
      </c>
      <c r="J16" s="31">
        <f>+D16</f>
        <v>0</v>
      </c>
      <c r="K16" s="29">
        <v>100000</v>
      </c>
      <c r="L16" s="29">
        <v>0</v>
      </c>
      <c r="M16" s="29">
        <f t="shared" si="1"/>
        <v>0</v>
      </c>
    </row>
    <row r="17" spans="1:13" x14ac:dyDescent="0.25">
      <c r="A17" s="32" t="s">
        <v>32</v>
      </c>
      <c r="B17" s="33" t="s">
        <v>33</v>
      </c>
      <c r="C17" s="33" t="s">
        <v>34</v>
      </c>
      <c r="D17" s="31">
        <v>0</v>
      </c>
      <c r="E17" s="31">
        <v>0</v>
      </c>
      <c r="F17" s="34" t="s">
        <v>35</v>
      </c>
      <c r="G17" s="31">
        <v>385</v>
      </c>
      <c r="H17" s="31">
        <v>50</v>
      </c>
      <c r="I17" s="31">
        <f t="shared" ref="I17:I18" si="2">+G17*H17</f>
        <v>19250</v>
      </c>
      <c r="J17" s="31">
        <v>15</v>
      </c>
      <c r="K17" s="31">
        <f>+J17*G17</f>
        <v>5775</v>
      </c>
      <c r="L17" s="31">
        <f>+H17-J17</f>
        <v>35</v>
      </c>
      <c r="M17" s="31">
        <f>+E17+I17-K17</f>
        <v>13475</v>
      </c>
    </row>
    <row r="18" spans="1:13" x14ac:dyDescent="0.25">
      <c r="A18" s="27" t="s">
        <v>32</v>
      </c>
      <c r="B18" s="28" t="s">
        <v>27</v>
      </c>
      <c r="C18" s="28" t="s">
        <v>36</v>
      </c>
      <c r="D18" s="29">
        <v>0</v>
      </c>
      <c r="E18" s="29">
        <v>0</v>
      </c>
      <c r="F18" s="30" t="s">
        <v>37</v>
      </c>
      <c r="G18" s="29">
        <v>1528.1</v>
      </c>
      <c r="H18" s="29">
        <v>0</v>
      </c>
      <c r="I18" s="29">
        <f t="shared" si="2"/>
        <v>0</v>
      </c>
      <c r="J18" s="31">
        <v>50</v>
      </c>
      <c r="K18" s="29">
        <f>+J18*G18</f>
        <v>76405</v>
      </c>
      <c r="L18" s="29">
        <v>0</v>
      </c>
      <c r="M18" s="29">
        <f t="shared" ref="M18:M31" si="3">+E18+I18-K18</f>
        <v>-76405</v>
      </c>
    </row>
    <row r="19" spans="1:13" x14ac:dyDescent="0.25">
      <c r="A19" s="27" t="s">
        <v>32</v>
      </c>
      <c r="B19" s="28" t="s">
        <v>38</v>
      </c>
      <c r="C19" s="28" t="s">
        <v>39</v>
      </c>
      <c r="D19" s="29">
        <v>2748</v>
      </c>
      <c r="E19" s="29">
        <v>0</v>
      </c>
      <c r="F19" s="30" t="s">
        <v>40</v>
      </c>
      <c r="G19" s="29">
        <f>+I19/H19</f>
        <v>742.96296296296293</v>
      </c>
      <c r="H19" s="29">
        <v>648</v>
      </c>
      <c r="I19" s="29">
        <v>481440</v>
      </c>
      <c r="J19" s="31">
        <v>506</v>
      </c>
      <c r="K19" s="29">
        <f>+J19*G19</f>
        <v>375939.25925925927</v>
      </c>
      <c r="L19" s="29">
        <v>203</v>
      </c>
      <c r="M19" s="29">
        <f t="shared" si="3"/>
        <v>105500.74074074073</v>
      </c>
    </row>
    <row r="20" spans="1:13" x14ac:dyDescent="0.25">
      <c r="A20" s="27" t="s">
        <v>32</v>
      </c>
      <c r="B20" s="28" t="s">
        <v>41</v>
      </c>
      <c r="C20" s="28" t="s">
        <v>42</v>
      </c>
      <c r="D20" s="29">
        <v>0</v>
      </c>
      <c r="E20" s="29">
        <v>0</v>
      </c>
      <c r="F20" s="30" t="s">
        <v>40</v>
      </c>
      <c r="G20" s="29">
        <v>9500</v>
      </c>
      <c r="H20" s="29">
        <v>2</v>
      </c>
      <c r="I20" s="29">
        <v>22420</v>
      </c>
      <c r="J20" s="31">
        <v>1</v>
      </c>
      <c r="K20" s="29">
        <f>+J20*G20</f>
        <v>9500</v>
      </c>
      <c r="L20" s="29">
        <v>1</v>
      </c>
      <c r="M20" s="29">
        <f t="shared" si="3"/>
        <v>12920</v>
      </c>
    </row>
    <row r="21" spans="1:13" x14ac:dyDescent="0.25">
      <c r="A21" s="32" t="s">
        <v>32</v>
      </c>
      <c r="B21" s="33" t="s">
        <v>43</v>
      </c>
      <c r="C21" s="33" t="s">
        <v>44</v>
      </c>
      <c r="D21" s="31">
        <v>0</v>
      </c>
      <c r="E21" s="31">
        <v>0</v>
      </c>
      <c r="F21" s="34" t="s">
        <v>35</v>
      </c>
      <c r="G21" s="31">
        <v>522.5</v>
      </c>
      <c r="H21" s="31">
        <v>30</v>
      </c>
      <c r="I21" s="31">
        <v>18496.5</v>
      </c>
      <c r="J21" s="31">
        <v>0</v>
      </c>
      <c r="K21" s="31">
        <f t="shared" ref="K21:K22" si="4">+J21*G21</f>
        <v>0</v>
      </c>
      <c r="L21" s="31">
        <v>0</v>
      </c>
      <c r="M21" s="31">
        <f t="shared" si="3"/>
        <v>18496.5</v>
      </c>
    </row>
    <row r="22" spans="1:13" x14ac:dyDescent="0.25">
      <c r="A22" s="27" t="s">
        <v>32</v>
      </c>
      <c r="B22" s="28" t="s">
        <v>45</v>
      </c>
      <c r="C22" s="28" t="s">
        <v>46</v>
      </c>
      <c r="D22" s="29">
        <v>0</v>
      </c>
      <c r="E22" s="29">
        <v>0</v>
      </c>
      <c r="F22" s="30" t="s">
        <v>40</v>
      </c>
      <c r="G22" s="29">
        <f t="shared" ref="G22" si="5">+I22/H22</f>
        <v>112.1</v>
      </c>
      <c r="H22" s="29">
        <v>400</v>
      </c>
      <c r="I22" s="29">
        <v>44840</v>
      </c>
      <c r="J22" s="31">
        <v>400</v>
      </c>
      <c r="K22" s="29">
        <f t="shared" si="4"/>
        <v>44840</v>
      </c>
      <c r="L22" s="29">
        <v>0</v>
      </c>
      <c r="M22" s="29">
        <f t="shared" si="3"/>
        <v>0</v>
      </c>
    </row>
    <row r="23" spans="1:13" x14ac:dyDescent="0.25">
      <c r="A23" s="32" t="s">
        <v>32</v>
      </c>
      <c r="B23" s="33" t="s">
        <v>47</v>
      </c>
      <c r="C23" s="33" t="s">
        <v>48</v>
      </c>
      <c r="D23" s="31">
        <v>0</v>
      </c>
      <c r="E23" s="31">
        <v>0</v>
      </c>
      <c r="F23" s="34" t="s">
        <v>49</v>
      </c>
      <c r="G23" s="31">
        <v>330</v>
      </c>
      <c r="H23" s="31">
        <v>50</v>
      </c>
      <c r="I23" s="31">
        <f t="shared" ref="I23" si="6">+G23*H23</f>
        <v>16500</v>
      </c>
      <c r="J23" s="31">
        <v>0</v>
      </c>
      <c r="K23" s="31">
        <f>+J23*G23</f>
        <v>0</v>
      </c>
      <c r="L23" s="31">
        <v>50</v>
      </c>
      <c r="M23" s="31">
        <f t="shared" si="3"/>
        <v>16500</v>
      </c>
    </row>
    <row r="24" spans="1:13" x14ac:dyDescent="0.25">
      <c r="A24" s="27" t="s">
        <v>32</v>
      </c>
      <c r="B24" s="28" t="s">
        <v>50</v>
      </c>
      <c r="C24" s="28" t="s">
        <v>51</v>
      </c>
      <c r="D24" s="29">
        <v>1290</v>
      </c>
      <c r="E24" s="29">
        <v>0</v>
      </c>
      <c r="F24" s="30" t="s">
        <v>40</v>
      </c>
      <c r="G24" s="29">
        <f>+I24/H24</f>
        <v>132.42222222222222</v>
      </c>
      <c r="H24" s="29">
        <v>2700</v>
      </c>
      <c r="I24" s="29">
        <v>357540</v>
      </c>
      <c r="J24" s="31">
        <v>256</v>
      </c>
      <c r="K24" s="29">
        <f>+J24*G24</f>
        <v>33900.088888888888</v>
      </c>
      <c r="L24" s="29">
        <v>1200</v>
      </c>
      <c r="M24" s="29">
        <f t="shared" si="3"/>
        <v>323639.91111111111</v>
      </c>
    </row>
    <row r="25" spans="1:13" x14ac:dyDescent="0.25">
      <c r="A25" s="27" t="s">
        <v>32</v>
      </c>
      <c r="B25" s="28" t="s">
        <v>52</v>
      </c>
      <c r="C25" s="28" t="s">
        <v>53</v>
      </c>
      <c r="D25" s="29">
        <v>0</v>
      </c>
      <c r="E25" s="29">
        <v>0</v>
      </c>
      <c r="F25" s="30" t="s">
        <v>54</v>
      </c>
      <c r="G25" s="29">
        <v>115.64</v>
      </c>
      <c r="H25" s="29">
        <v>160</v>
      </c>
      <c r="I25" s="29">
        <f t="shared" ref="I25:I31" si="7">+G25*H25</f>
        <v>18502.400000000001</v>
      </c>
      <c r="J25" s="31">
        <v>240</v>
      </c>
      <c r="K25" s="29">
        <f t="shared" ref="K25:K41" si="8">+J25*G25</f>
        <v>27753.599999999999</v>
      </c>
      <c r="L25" s="29">
        <f>+H25-J25</f>
        <v>-80</v>
      </c>
      <c r="M25" s="29">
        <f t="shared" si="3"/>
        <v>-9251.1999999999971</v>
      </c>
    </row>
    <row r="26" spans="1:13" x14ac:dyDescent="0.25">
      <c r="A26" s="27" t="s">
        <v>32</v>
      </c>
      <c r="B26" s="28" t="s">
        <v>55</v>
      </c>
      <c r="C26" s="28" t="s">
        <v>56</v>
      </c>
      <c r="D26" s="29">
        <v>17</v>
      </c>
      <c r="E26" s="29">
        <v>0</v>
      </c>
      <c r="F26" s="30" t="s">
        <v>35</v>
      </c>
      <c r="G26" s="29">
        <v>17.52</v>
      </c>
      <c r="H26" s="29">
        <v>50</v>
      </c>
      <c r="I26" s="29">
        <f t="shared" si="7"/>
        <v>876</v>
      </c>
      <c r="J26" s="31">
        <v>2</v>
      </c>
      <c r="K26" s="29">
        <f t="shared" si="8"/>
        <v>35.04</v>
      </c>
      <c r="L26" s="29">
        <v>0</v>
      </c>
      <c r="M26" s="29">
        <f t="shared" si="3"/>
        <v>840.96</v>
      </c>
    </row>
    <row r="27" spans="1:13" x14ac:dyDescent="0.25">
      <c r="A27" s="27" t="s">
        <v>32</v>
      </c>
      <c r="B27" s="28" t="s">
        <v>57</v>
      </c>
      <c r="C27" s="28" t="s">
        <v>58</v>
      </c>
      <c r="D27" s="29">
        <v>0</v>
      </c>
      <c r="E27" s="29">
        <v>0</v>
      </c>
      <c r="F27" s="30" t="s">
        <v>35</v>
      </c>
      <c r="G27" s="29">
        <v>873.19999999999993</v>
      </c>
      <c r="H27" s="29">
        <v>10</v>
      </c>
      <c r="I27" s="29">
        <f t="shared" si="7"/>
        <v>8732</v>
      </c>
      <c r="J27" s="31">
        <v>2</v>
      </c>
      <c r="K27" s="29">
        <f t="shared" si="8"/>
        <v>1746.3999999999999</v>
      </c>
      <c r="L27" s="29">
        <f>+H27-J27</f>
        <v>8</v>
      </c>
      <c r="M27" s="29">
        <f t="shared" si="3"/>
        <v>6985.6</v>
      </c>
    </row>
    <row r="28" spans="1:13" x14ac:dyDescent="0.25">
      <c r="A28" s="27" t="s">
        <v>32</v>
      </c>
      <c r="B28" s="28" t="s">
        <v>59</v>
      </c>
      <c r="C28" s="28" t="s">
        <v>60</v>
      </c>
      <c r="D28" s="29">
        <v>0</v>
      </c>
      <c r="E28" s="29">
        <v>0</v>
      </c>
      <c r="F28" s="30" t="s">
        <v>35</v>
      </c>
      <c r="G28" s="29">
        <v>348.09999999999997</v>
      </c>
      <c r="H28" s="29">
        <v>520</v>
      </c>
      <c r="I28" s="29">
        <f t="shared" si="7"/>
        <v>181011.99999999997</v>
      </c>
      <c r="J28" s="31">
        <v>520</v>
      </c>
      <c r="K28" s="29">
        <f t="shared" si="8"/>
        <v>181011.99999999997</v>
      </c>
      <c r="L28" s="29">
        <f>+H28-J28</f>
        <v>0</v>
      </c>
      <c r="M28" s="29">
        <f t="shared" si="3"/>
        <v>0</v>
      </c>
    </row>
    <row r="29" spans="1:13" x14ac:dyDescent="0.25">
      <c r="A29" s="27" t="s">
        <v>61</v>
      </c>
      <c r="B29" s="28" t="s">
        <v>62</v>
      </c>
      <c r="C29" s="28" t="s">
        <v>63</v>
      </c>
      <c r="D29" s="29">
        <v>0</v>
      </c>
      <c r="E29" s="29">
        <v>0</v>
      </c>
      <c r="F29" s="30" t="s">
        <v>64</v>
      </c>
      <c r="G29" s="29">
        <v>24.779999999999998</v>
      </c>
      <c r="H29" s="29">
        <v>300</v>
      </c>
      <c r="I29" s="29">
        <f t="shared" si="7"/>
        <v>7433.9999999999991</v>
      </c>
      <c r="J29" s="31">
        <v>9</v>
      </c>
      <c r="K29" s="29">
        <f t="shared" si="8"/>
        <v>223.01999999999998</v>
      </c>
      <c r="L29" s="29">
        <v>0</v>
      </c>
      <c r="M29" s="29">
        <f t="shared" si="3"/>
        <v>7210.98</v>
      </c>
    </row>
    <row r="30" spans="1:13" x14ac:dyDescent="0.25">
      <c r="A30" s="27" t="s">
        <v>61</v>
      </c>
      <c r="B30" s="28" t="s">
        <v>65</v>
      </c>
      <c r="C30" s="28" t="s">
        <v>66</v>
      </c>
      <c r="D30" s="29">
        <v>0</v>
      </c>
      <c r="E30" s="29">
        <v>0</v>
      </c>
      <c r="F30" s="30" t="s">
        <v>64</v>
      </c>
      <c r="G30" s="29">
        <v>51.919999999999995</v>
      </c>
      <c r="H30" s="29">
        <v>300</v>
      </c>
      <c r="I30" s="29">
        <f t="shared" si="7"/>
        <v>15575.999999999998</v>
      </c>
      <c r="J30" s="31">
        <v>9</v>
      </c>
      <c r="K30" s="29">
        <f t="shared" si="8"/>
        <v>467.28</v>
      </c>
      <c r="L30" s="29">
        <f>+H30-J30</f>
        <v>291</v>
      </c>
      <c r="M30" s="29">
        <f t="shared" si="3"/>
        <v>15108.719999999998</v>
      </c>
    </row>
    <row r="31" spans="1:13" x14ac:dyDescent="0.25">
      <c r="A31" s="27" t="s">
        <v>61</v>
      </c>
      <c r="B31" s="28" t="s">
        <v>67</v>
      </c>
      <c r="C31" s="28" t="s">
        <v>68</v>
      </c>
      <c r="D31" s="29">
        <v>0</v>
      </c>
      <c r="E31" s="29">
        <v>0</v>
      </c>
      <c r="F31" s="30" t="s">
        <v>35</v>
      </c>
      <c r="G31" s="29">
        <v>9500</v>
      </c>
      <c r="H31" s="29">
        <v>1</v>
      </c>
      <c r="I31" s="29">
        <f t="shared" si="7"/>
        <v>9500</v>
      </c>
      <c r="J31" s="31">
        <v>100</v>
      </c>
      <c r="K31" s="29">
        <f t="shared" si="8"/>
        <v>950000</v>
      </c>
      <c r="L31" s="29">
        <f>+H31-J31</f>
        <v>-99</v>
      </c>
      <c r="M31" s="29">
        <f t="shared" si="3"/>
        <v>-940500</v>
      </c>
    </row>
    <row r="32" spans="1:13" x14ac:dyDescent="0.25">
      <c r="A32" s="27" t="s">
        <v>61</v>
      </c>
      <c r="B32" s="28" t="s">
        <v>69</v>
      </c>
      <c r="C32" s="28" t="s">
        <v>70</v>
      </c>
      <c r="D32" s="29">
        <v>100</v>
      </c>
      <c r="E32" s="29">
        <v>50000</v>
      </c>
      <c r="F32" s="30" t="s">
        <v>71</v>
      </c>
      <c r="G32" s="29">
        <v>500</v>
      </c>
      <c r="H32" s="29">
        <v>0</v>
      </c>
      <c r="I32" s="29">
        <v>0</v>
      </c>
      <c r="J32" s="31">
        <v>105</v>
      </c>
      <c r="K32" s="29">
        <f t="shared" si="8"/>
        <v>52500</v>
      </c>
      <c r="L32" s="29">
        <v>0</v>
      </c>
      <c r="M32" s="29">
        <f>+E32+I32-K32</f>
        <v>-2500</v>
      </c>
    </row>
    <row r="33" spans="1:13" x14ac:dyDescent="0.25">
      <c r="A33" s="27" t="s">
        <v>61</v>
      </c>
      <c r="B33" s="28" t="s">
        <v>65</v>
      </c>
      <c r="C33" s="28" t="s">
        <v>72</v>
      </c>
      <c r="D33" s="29">
        <v>0</v>
      </c>
      <c r="E33" s="29">
        <v>0</v>
      </c>
      <c r="F33" s="30" t="s">
        <v>64</v>
      </c>
      <c r="G33" s="29">
        <v>442.5</v>
      </c>
      <c r="H33" s="29">
        <v>55</v>
      </c>
      <c r="I33" s="29">
        <f t="shared" ref="I33:I37" si="9">+G33*H33</f>
        <v>24337.5</v>
      </c>
      <c r="J33" s="31">
        <v>9</v>
      </c>
      <c r="K33" s="29">
        <f t="shared" si="8"/>
        <v>3982.5</v>
      </c>
      <c r="L33" s="29">
        <f>+H33-J33</f>
        <v>46</v>
      </c>
      <c r="M33" s="29">
        <f t="shared" ref="M33:M38" si="10">+E33+I33-K33</f>
        <v>20355</v>
      </c>
    </row>
    <row r="34" spans="1:13" x14ac:dyDescent="0.25">
      <c r="A34" s="27" t="s">
        <v>73</v>
      </c>
      <c r="B34" s="28" t="s">
        <v>74</v>
      </c>
      <c r="C34" s="28" t="s">
        <v>75</v>
      </c>
      <c r="D34" s="29">
        <v>0</v>
      </c>
      <c r="E34" s="29">
        <v>0</v>
      </c>
      <c r="F34" s="30" t="s">
        <v>49</v>
      </c>
      <c r="G34" s="29">
        <v>826</v>
      </c>
      <c r="H34" s="29">
        <v>60</v>
      </c>
      <c r="I34" s="29">
        <f t="shared" si="9"/>
        <v>49560</v>
      </c>
      <c r="J34" s="31">
        <v>17</v>
      </c>
      <c r="K34" s="29">
        <f t="shared" si="8"/>
        <v>14042</v>
      </c>
      <c r="L34" s="29">
        <v>0</v>
      </c>
      <c r="M34" s="29">
        <f t="shared" si="10"/>
        <v>35518</v>
      </c>
    </row>
    <row r="35" spans="1:13" x14ac:dyDescent="0.25">
      <c r="A35" s="27" t="s">
        <v>73</v>
      </c>
      <c r="B35" s="28" t="s">
        <v>74</v>
      </c>
      <c r="C35" s="28" t="s">
        <v>75</v>
      </c>
      <c r="D35" s="29">
        <v>0</v>
      </c>
      <c r="E35" s="29">
        <v>0</v>
      </c>
      <c r="F35" s="30" t="s">
        <v>49</v>
      </c>
      <c r="G35" s="29">
        <v>401.2</v>
      </c>
      <c r="H35" s="29">
        <v>30</v>
      </c>
      <c r="I35" s="29">
        <f t="shared" si="9"/>
        <v>12036</v>
      </c>
      <c r="J35" s="31">
        <v>30</v>
      </c>
      <c r="K35" s="29">
        <f t="shared" si="8"/>
        <v>12036</v>
      </c>
      <c r="L35" s="29">
        <v>0</v>
      </c>
      <c r="M35" s="29">
        <f t="shared" si="10"/>
        <v>0</v>
      </c>
    </row>
    <row r="36" spans="1:13" x14ac:dyDescent="0.25">
      <c r="A36" s="27" t="s">
        <v>73</v>
      </c>
      <c r="B36" s="28" t="s">
        <v>76</v>
      </c>
      <c r="C36" s="28" t="s">
        <v>77</v>
      </c>
      <c r="D36" s="29">
        <v>0</v>
      </c>
      <c r="E36" s="29">
        <v>0</v>
      </c>
      <c r="F36" s="30" t="s">
        <v>49</v>
      </c>
      <c r="G36" s="29">
        <v>1014.8</v>
      </c>
      <c r="H36" s="29">
        <v>70</v>
      </c>
      <c r="I36" s="29">
        <f t="shared" si="9"/>
        <v>71036</v>
      </c>
      <c r="J36" s="31">
        <v>19</v>
      </c>
      <c r="K36" s="29">
        <f t="shared" si="8"/>
        <v>19281.2</v>
      </c>
      <c r="L36" s="29">
        <v>0</v>
      </c>
      <c r="M36" s="29">
        <f t="shared" si="10"/>
        <v>51754.8</v>
      </c>
    </row>
    <row r="37" spans="1:13" x14ac:dyDescent="0.25">
      <c r="A37" s="27" t="s">
        <v>73</v>
      </c>
      <c r="B37" s="28" t="s">
        <v>76</v>
      </c>
      <c r="C37" s="28" t="s">
        <v>77</v>
      </c>
      <c r="D37" s="29">
        <v>0</v>
      </c>
      <c r="E37" s="29">
        <v>0</v>
      </c>
      <c r="F37" s="30" t="s">
        <v>49</v>
      </c>
      <c r="G37" s="29">
        <v>885</v>
      </c>
      <c r="H37" s="29">
        <v>30</v>
      </c>
      <c r="I37" s="29">
        <f t="shared" si="9"/>
        <v>26550</v>
      </c>
      <c r="J37" s="31">
        <v>30</v>
      </c>
      <c r="K37" s="29">
        <f t="shared" si="8"/>
        <v>26550</v>
      </c>
      <c r="L37" s="29">
        <v>0</v>
      </c>
      <c r="M37" s="29">
        <f t="shared" si="10"/>
        <v>0</v>
      </c>
    </row>
    <row r="38" spans="1:13" x14ac:dyDescent="0.25">
      <c r="A38" s="27" t="s">
        <v>73</v>
      </c>
      <c r="B38" s="28" t="s">
        <v>76</v>
      </c>
      <c r="C38" s="28" t="s">
        <v>77</v>
      </c>
      <c r="D38" s="29">
        <v>0</v>
      </c>
      <c r="E38" s="29">
        <v>0</v>
      </c>
      <c r="F38" s="30" t="s">
        <v>49</v>
      </c>
      <c r="G38" s="29">
        <f>+I38/H38</f>
        <v>354</v>
      </c>
      <c r="H38" s="29">
        <v>100</v>
      </c>
      <c r="I38" s="29">
        <v>35400</v>
      </c>
      <c r="J38" s="31">
        <v>100</v>
      </c>
      <c r="K38" s="29">
        <f t="shared" si="8"/>
        <v>35400</v>
      </c>
      <c r="L38" s="29">
        <v>0</v>
      </c>
      <c r="M38" s="29">
        <f t="shared" si="10"/>
        <v>0</v>
      </c>
    </row>
    <row r="39" spans="1:13" x14ac:dyDescent="0.25">
      <c r="A39" s="27" t="s">
        <v>73</v>
      </c>
      <c r="B39" s="28" t="s">
        <v>78</v>
      </c>
      <c r="C39" s="28" t="s">
        <v>79</v>
      </c>
      <c r="D39" s="29">
        <v>0</v>
      </c>
      <c r="E39" s="29">
        <v>0</v>
      </c>
      <c r="F39" s="30" t="s">
        <v>49</v>
      </c>
      <c r="G39" s="29">
        <f>+I39/H39</f>
        <v>106.2</v>
      </c>
      <c r="H39" s="29">
        <v>100</v>
      </c>
      <c r="I39" s="29">
        <v>10620</v>
      </c>
      <c r="J39" s="31">
        <v>100</v>
      </c>
      <c r="K39" s="29">
        <f t="shared" si="8"/>
        <v>10620</v>
      </c>
      <c r="L39" s="29">
        <v>0</v>
      </c>
      <c r="M39" s="29">
        <f>+E39+I39-K39</f>
        <v>0</v>
      </c>
    </row>
    <row r="40" spans="1:13" x14ac:dyDescent="0.25">
      <c r="A40" s="27" t="s">
        <v>73</v>
      </c>
      <c r="B40" s="28" t="s">
        <v>80</v>
      </c>
      <c r="C40" s="28" t="s">
        <v>81</v>
      </c>
      <c r="D40" s="29">
        <v>0</v>
      </c>
      <c r="E40" s="29">
        <v>0</v>
      </c>
      <c r="F40" s="30" t="s">
        <v>49</v>
      </c>
      <c r="G40" s="29">
        <v>7.9649999999999999</v>
      </c>
      <c r="H40" s="29">
        <v>4000</v>
      </c>
      <c r="I40" s="29">
        <f>+G40*H40</f>
        <v>31860</v>
      </c>
      <c r="J40" s="31">
        <v>4000</v>
      </c>
      <c r="K40" s="29">
        <f t="shared" si="8"/>
        <v>31860</v>
      </c>
      <c r="L40" s="29">
        <v>0</v>
      </c>
      <c r="M40" s="29">
        <f>+E40+I40-K40</f>
        <v>0</v>
      </c>
    </row>
    <row r="41" spans="1:13" x14ac:dyDescent="0.25">
      <c r="A41" s="27" t="s">
        <v>73</v>
      </c>
      <c r="B41" s="28" t="s">
        <v>47</v>
      </c>
      <c r="C41" s="28" t="s">
        <v>82</v>
      </c>
      <c r="D41" s="29">
        <v>0</v>
      </c>
      <c r="E41" s="29">
        <v>0</v>
      </c>
      <c r="F41" s="30" t="s">
        <v>49</v>
      </c>
      <c r="G41" s="29">
        <f>+I41/H41</f>
        <v>386.39099999999996</v>
      </c>
      <c r="H41" s="29">
        <v>100</v>
      </c>
      <c r="I41" s="29">
        <v>38639.1</v>
      </c>
      <c r="J41" s="31">
        <v>100</v>
      </c>
      <c r="K41" s="29">
        <f t="shared" si="8"/>
        <v>38639.1</v>
      </c>
      <c r="L41" s="29">
        <v>0</v>
      </c>
      <c r="M41" s="29">
        <f t="shared" ref="M41:M43" si="11">+E41+I41-K41</f>
        <v>0</v>
      </c>
    </row>
    <row r="42" spans="1:13" x14ac:dyDescent="0.25">
      <c r="A42" s="27" t="s">
        <v>73</v>
      </c>
      <c r="B42" s="28" t="s">
        <v>83</v>
      </c>
      <c r="C42" s="28" t="s">
        <v>84</v>
      </c>
      <c r="D42" s="29">
        <v>20</v>
      </c>
      <c r="E42" s="29">
        <v>14160</v>
      </c>
      <c r="F42" s="30" t="s">
        <v>49</v>
      </c>
      <c r="G42" s="29">
        <v>14160</v>
      </c>
      <c r="H42" s="29">
        <v>20</v>
      </c>
      <c r="I42" s="29">
        <v>14160</v>
      </c>
      <c r="J42" s="31">
        <v>20</v>
      </c>
      <c r="K42" s="29">
        <v>14160</v>
      </c>
      <c r="L42" s="29">
        <v>20</v>
      </c>
      <c r="M42" s="29">
        <f t="shared" si="11"/>
        <v>14160</v>
      </c>
    </row>
    <row r="43" spans="1:13" x14ac:dyDescent="0.25">
      <c r="A43" s="27" t="s">
        <v>85</v>
      </c>
      <c r="B43" s="28" t="s">
        <v>86</v>
      </c>
      <c r="C43" s="28" t="s">
        <v>87</v>
      </c>
      <c r="D43" s="29">
        <v>0</v>
      </c>
      <c r="E43" s="29">
        <v>0</v>
      </c>
      <c r="F43" s="30" t="s">
        <v>40</v>
      </c>
      <c r="G43" s="29">
        <v>500</v>
      </c>
      <c r="H43" s="29">
        <v>882</v>
      </c>
      <c r="I43" s="29">
        <f t="shared" ref="I43:I57" si="12">+G43*H43</f>
        <v>441000</v>
      </c>
      <c r="J43" s="31">
        <v>882</v>
      </c>
      <c r="K43" s="29">
        <v>441000</v>
      </c>
      <c r="L43" s="29">
        <v>0</v>
      </c>
      <c r="M43" s="29">
        <f t="shared" si="11"/>
        <v>0</v>
      </c>
    </row>
    <row r="44" spans="1:13" x14ac:dyDescent="0.25">
      <c r="A44" s="27" t="s">
        <v>85</v>
      </c>
      <c r="B44" s="28" t="s">
        <v>88</v>
      </c>
      <c r="C44" s="28" t="s">
        <v>89</v>
      </c>
      <c r="D44" s="29">
        <v>0</v>
      </c>
      <c r="E44" s="29">
        <f>+D44*G44</f>
        <v>0</v>
      </c>
      <c r="F44" s="30" t="s">
        <v>40</v>
      </c>
      <c r="G44" s="29">
        <v>1000</v>
      </c>
      <c r="H44" s="29">
        <f>2190+2769</f>
        <v>4959</v>
      </c>
      <c r="I44" s="29">
        <f t="shared" si="12"/>
        <v>4959000</v>
      </c>
      <c r="J44" s="31">
        <f>+D44+H44</f>
        <v>4959</v>
      </c>
      <c r="K44" s="29">
        <f>+G44*J44</f>
        <v>4959000</v>
      </c>
      <c r="L44" s="29">
        <v>0</v>
      </c>
      <c r="M44" s="29">
        <f>+E44+I44-K44</f>
        <v>0</v>
      </c>
    </row>
    <row r="45" spans="1:13" x14ac:dyDescent="0.25">
      <c r="A45" s="27" t="s">
        <v>90</v>
      </c>
      <c r="B45" s="28" t="s">
        <v>91</v>
      </c>
      <c r="C45" s="28" t="s">
        <v>92</v>
      </c>
      <c r="D45" s="29">
        <v>0</v>
      </c>
      <c r="E45" s="29">
        <v>0</v>
      </c>
      <c r="F45" s="30" t="s">
        <v>93</v>
      </c>
      <c r="G45" s="29">
        <v>820.09999999999991</v>
      </c>
      <c r="H45" s="29">
        <v>15</v>
      </c>
      <c r="I45" s="29">
        <f t="shared" si="12"/>
        <v>12301.499999999998</v>
      </c>
      <c r="J45" s="31">
        <v>15</v>
      </c>
      <c r="K45" s="29">
        <f t="shared" ref="K45:K56" si="13">+J45*G45</f>
        <v>12301.499999999998</v>
      </c>
      <c r="L45" s="29">
        <f>+H45-J45</f>
        <v>0</v>
      </c>
      <c r="M45" s="29">
        <f t="shared" ref="M45:M57" si="14">+E45+I45-K45</f>
        <v>0</v>
      </c>
    </row>
    <row r="46" spans="1:13" x14ac:dyDescent="0.25">
      <c r="A46" s="27" t="s">
        <v>90</v>
      </c>
      <c r="B46" s="28" t="s">
        <v>94</v>
      </c>
      <c r="C46" s="28" t="s">
        <v>95</v>
      </c>
      <c r="D46" s="29">
        <v>0</v>
      </c>
      <c r="E46" s="29">
        <v>0</v>
      </c>
      <c r="F46" s="30" t="s">
        <v>93</v>
      </c>
      <c r="G46" s="29">
        <v>820.09999999999991</v>
      </c>
      <c r="H46" s="29">
        <v>15</v>
      </c>
      <c r="I46" s="29">
        <f t="shared" si="12"/>
        <v>12301.499999999998</v>
      </c>
      <c r="J46" s="31">
        <v>15</v>
      </c>
      <c r="K46" s="29">
        <f t="shared" si="13"/>
        <v>12301.499999999998</v>
      </c>
      <c r="L46" s="29">
        <f t="shared" ref="L46:L48" si="15">+H46-J46</f>
        <v>0</v>
      </c>
      <c r="M46" s="29">
        <f t="shared" si="14"/>
        <v>0</v>
      </c>
    </row>
    <row r="47" spans="1:13" x14ac:dyDescent="0.25">
      <c r="A47" s="27" t="s">
        <v>90</v>
      </c>
      <c r="B47" s="28" t="s">
        <v>96</v>
      </c>
      <c r="C47" s="28" t="s">
        <v>97</v>
      </c>
      <c r="D47" s="29">
        <v>0</v>
      </c>
      <c r="E47" s="29">
        <v>0</v>
      </c>
      <c r="F47" s="30" t="s">
        <v>93</v>
      </c>
      <c r="G47" s="29">
        <v>820.09999999999991</v>
      </c>
      <c r="H47" s="29">
        <v>15</v>
      </c>
      <c r="I47" s="29">
        <f t="shared" si="12"/>
        <v>12301.499999999998</v>
      </c>
      <c r="J47" s="31">
        <v>15</v>
      </c>
      <c r="K47" s="29">
        <f t="shared" si="13"/>
        <v>12301.499999999998</v>
      </c>
      <c r="L47" s="29">
        <f t="shared" si="15"/>
        <v>0</v>
      </c>
      <c r="M47" s="29">
        <f t="shared" si="14"/>
        <v>0</v>
      </c>
    </row>
    <row r="48" spans="1:13" x14ac:dyDescent="0.25">
      <c r="A48" s="27" t="s">
        <v>90</v>
      </c>
      <c r="B48" s="28" t="s">
        <v>98</v>
      </c>
      <c r="C48" s="28" t="s">
        <v>99</v>
      </c>
      <c r="D48" s="29">
        <v>0</v>
      </c>
      <c r="E48" s="29">
        <v>0</v>
      </c>
      <c r="F48" s="30" t="s">
        <v>93</v>
      </c>
      <c r="G48" s="29">
        <v>885</v>
      </c>
      <c r="H48" s="29">
        <v>20</v>
      </c>
      <c r="I48" s="29">
        <f t="shared" si="12"/>
        <v>17700</v>
      </c>
      <c r="J48" s="31">
        <v>20</v>
      </c>
      <c r="K48" s="29">
        <f t="shared" si="13"/>
        <v>17700</v>
      </c>
      <c r="L48" s="29">
        <f t="shared" si="15"/>
        <v>0</v>
      </c>
      <c r="M48" s="29">
        <f t="shared" si="14"/>
        <v>0</v>
      </c>
    </row>
    <row r="49" spans="1:13" x14ac:dyDescent="0.25">
      <c r="A49" s="27" t="s">
        <v>90</v>
      </c>
      <c r="B49" s="28" t="s">
        <v>100</v>
      </c>
      <c r="C49" s="28" t="s">
        <v>101</v>
      </c>
      <c r="D49" s="29">
        <v>15</v>
      </c>
      <c r="E49" s="29">
        <v>0</v>
      </c>
      <c r="F49" s="30" t="s">
        <v>93</v>
      </c>
      <c r="G49" s="29">
        <v>820.09999999999991</v>
      </c>
      <c r="H49" s="29">
        <v>15</v>
      </c>
      <c r="I49" s="29">
        <f t="shared" si="12"/>
        <v>12301.499999999998</v>
      </c>
      <c r="J49" s="31">
        <v>0</v>
      </c>
      <c r="K49" s="29">
        <f t="shared" si="13"/>
        <v>0</v>
      </c>
      <c r="L49" s="29">
        <v>15</v>
      </c>
      <c r="M49" s="29">
        <f t="shared" si="14"/>
        <v>12301.499999999998</v>
      </c>
    </row>
    <row r="50" spans="1:13" x14ac:dyDescent="0.25">
      <c r="A50" s="27" t="s">
        <v>90</v>
      </c>
      <c r="B50" s="28" t="s">
        <v>102</v>
      </c>
      <c r="C50" s="28" t="s">
        <v>103</v>
      </c>
      <c r="D50" s="29">
        <v>10</v>
      </c>
      <c r="E50" s="29">
        <v>0</v>
      </c>
      <c r="F50" s="30" t="s">
        <v>93</v>
      </c>
      <c r="G50" s="29">
        <v>820.09999999999991</v>
      </c>
      <c r="H50" s="29">
        <v>15</v>
      </c>
      <c r="I50" s="29">
        <f t="shared" si="12"/>
        <v>12301.499999999998</v>
      </c>
      <c r="J50" s="31">
        <v>5</v>
      </c>
      <c r="K50" s="29">
        <f t="shared" si="13"/>
        <v>4100.5</v>
      </c>
      <c r="L50" s="29">
        <f>+H50-J50</f>
        <v>10</v>
      </c>
      <c r="M50" s="29">
        <f t="shared" si="14"/>
        <v>8200.9999999999982</v>
      </c>
    </row>
    <row r="51" spans="1:13" x14ac:dyDescent="0.25">
      <c r="A51" s="27" t="s">
        <v>90</v>
      </c>
      <c r="B51" s="28" t="s">
        <v>104</v>
      </c>
      <c r="C51" s="28" t="s">
        <v>105</v>
      </c>
      <c r="D51" s="29">
        <v>0</v>
      </c>
      <c r="E51" s="29">
        <v>0</v>
      </c>
      <c r="F51" s="30" t="s">
        <v>93</v>
      </c>
      <c r="G51" s="29">
        <v>820.09999999999991</v>
      </c>
      <c r="H51" s="29">
        <v>15</v>
      </c>
      <c r="I51" s="29">
        <f t="shared" si="12"/>
        <v>12301.499999999998</v>
      </c>
      <c r="J51" s="31">
        <v>15</v>
      </c>
      <c r="K51" s="29">
        <f t="shared" si="13"/>
        <v>12301.499999999998</v>
      </c>
      <c r="L51" s="29">
        <v>15</v>
      </c>
      <c r="M51" s="29">
        <f t="shared" si="14"/>
        <v>0</v>
      </c>
    </row>
    <row r="52" spans="1:13" x14ac:dyDescent="0.25">
      <c r="A52" s="27" t="s">
        <v>90</v>
      </c>
      <c r="B52" s="28" t="s">
        <v>106</v>
      </c>
      <c r="C52" s="28" t="s">
        <v>107</v>
      </c>
      <c r="D52" s="29">
        <v>0</v>
      </c>
      <c r="E52" s="29">
        <v>0</v>
      </c>
      <c r="F52" s="30" t="s">
        <v>93</v>
      </c>
      <c r="G52" s="29">
        <v>820.09999999999991</v>
      </c>
      <c r="H52" s="29">
        <v>20</v>
      </c>
      <c r="I52" s="29">
        <f t="shared" si="12"/>
        <v>16402</v>
      </c>
      <c r="J52" s="31">
        <v>20</v>
      </c>
      <c r="K52" s="29">
        <f t="shared" si="13"/>
        <v>16402</v>
      </c>
      <c r="L52" s="29">
        <v>0</v>
      </c>
      <c r="M52" s="29">
        <f t="shared" si="14"/>
        <v>0</v>
      </c>
    </row>
    <row r="53" spans="1:13" x14ac:dyDescent="0.25">
      <c r="A53" s="27" t="s">
        <v>90</v>
      </c>
      <c r="B53" s="28" t="s">
        <v>108</v>
      </c>
      <c r="C53" s="28" t="s">
        <v>109</v>
      </c>
      <c r="D53" s="29">
        <v>0</v>
      </c>
      <c r="E53" s="29">
        <v>0</v>
      </c>
      <c r="F53" s="30" t="s">
        <v>93</v>
      </c>
      <c r="G53" s="29">
        <v>885</v>
      </c>
      <c r="H53" s="29">
        <v>20</v>
      </c>
      <c r="I53" s="29">
        <f t="shared" si="12"/>
        <v>17700</v>
      </c>
      <c r="J53" s="31">
        <v>20</v>
      </c>
      <c r="K53" s="29">
        <f t="shared" si="13"/>
        <v>17700</v>
      </c>
      <c r="L53" s="29">
        <v>0</v>
      </c>
      <c r="M53" s="29">
        <f t="shared" si="14"/>
        <v>0</v>
      </c>
    </row>
    <row r="54" spans="1:13" x14ac:dyDescent="0.25">
      <c r="A54" s="27" t="s">
        <v>90</v>
      </c>
      <c r="B54" s="28" t="s">
        <v>110</v>
      </c>
      <c r="C54" s="28" t="s">
        <v>111</v>
      </c>
      <c r="D54" s="29">
        <v>0</v>
      </c>
      <c r="E54" s="29">
        <v>0</v>
      </c>
      <c r="F54" s="30" t="s">
        <v>93</v>
      </c>
      <c r="G54" s="29">
        <v>820.09999999999991</v>
      </c>
      <c r="H54" s="29">
        <v>15</v>
      </c>
      <c r="I54" s="29">
        <f t="shared" si="12"/>
        <v>12301.499999999998</v>
      </c>
      <c r="J54" s="31">
        <v>9</v>
      </c>
      <c r="K54" s="29">
        <f t="shared" si="13"/>
        <v>7380.9</v>
      </c>
      <c r="L54" s="29">
        <f>+H54-J54</f>
        <v>6</v>
      </c>
      <c r="M54" s="29">
        <f t="shared" si="14"/>
        <v>4920.5999999999985</v>
      </c>
    </row>
    <row r="55" spans="1:13" x14ac:dyDescent="0.25">
      <c r="A55" s="27" t="s">
        <v>90</v>
      </c>
      <c r="B55" s="28" t="s">
        <v>112</v>
      </c>
      <c r="C55" s="28" t="s">
        <v>113</v>
      </c>
      <c r="D55" s="29">
        <v>0</v>
      </c>
      <c r="E55" s="29">
        <v>0</v>
      </c>
      <c r="F55" s="30" t="s">
        <v>93</v>
      </c>
      <c r="G55" s="29">
        <v>820.09999999999991</v>
      </c>
      <c r="H55" s="29">
        <v>15</v>
      </c>
      <c r="I55" s="29">
        <f t="shared" si="12"/>
        <v>12301.499999999998</v>
      </c>
      <c r="J55" s="31">
        <v>8</v>
      </c>
      <c r="K55" s="29">
        <f t="shared" si="13"/>
        <v>6560.7999999999993</v>
      </c>
      <c r="L55" s="29">
        <v>7</v>
      </c>
      <c r="M55" s="29">
        <f t="shared" si="14"/>
        <v>5740.6999999999989</v>
      </c>
    </row>
    <row r="56" spans="1:13" x14ac:dyDescent="0.25">
      <c r="A56" s="27" t="s">
        <v>90</v>
      </c>
      <c r="B56" s="28" t="s">
        <v>114</v>
      </c>
      <c r="C56" s="28" t="s">
        <v>115</v>
      </c>
      <c r="D56" s="29">
        <v>0</v>
      </c>
      <c r="E56" s="29">
        <v>0</v>
      </c>
      <c r="F56" s="30" t="s">
        <v>93</v>
      </c>
      <c r="G56" s="29">
        <v>820.09999999999991</v>
      </c>
      <c r="H56" s="29">
        <v>15</v>
      </c>
      <c r="I56" s="29">
        <f t="shared" si="12"/>
        <v>12301.499999999998</v>
      </c>
      <c r="J56" s="31">
        <v>8</v>
      </c>
      <c r="K56" s="29">
        <f t="shared" si="13"/>
        <v>6560.7999999999993</v>
      </c>
      <c r="L56" s="29">
        <f>+H56-J56</f>
        <v>7</v>
      </c>
      <c r="M56" s="29">
        <f t="shared" si="14"/>
        <v>5740.6999999999989</v>
      </c>
    </row>
    <row r="57" spans="1:13" x14ac:dyDescent="0.25">
      <c r="A57" s="27" t="s">
        <v>90</v>
      </c>
      <c r="B57" s="28" t="s">
        <v>116</v>
      </c>
      <c r="C57" s="28" t="s">
        <v>117</v>
      </c>
      <c r="D57" s="29">
        <v>0</v>
      </c>
      <c r="E57" s="29">
        <v>0</v>
      </c>
      <c r="F57" s="30" t="s">
        <v>93</v>
      </c>
      <c r="G57" s="29">
        <v>451.34999999999997</v>
      </c>
      <c r="H57" s="29">
        <v>150</v>
      </c>
      <c r="I57" s="29">
        <f t="shared" si="12"/>
        <v>67702.5</v>
      </c>
      <c r="J57" s="31">
        <v>5</v>
      </c>
      <c r="K57" s="29">
        <f>+J57*G57</f>
        <v>2256.75</v>
      </c>
      <c r="L57" s="29">
        <v>20</v>
      </c>
      <c r="M57" s="29">
        <f t="shared" si="14"/>
        <v>65445.75</v>
      </c>
    </row>
    <row r="58" spans="1:13" x14ac:dyDescent="0.25">
      <c r="A58" s="27" t="s">
        <v>118</v>
      </c>
      <c r="B58" s="28" t="s">
        <v>119</v>
      </c>
      <c r="C58" s="28" t="s">
        <v>120</v>
      </c>
      <c r="D58" s="29">
        <v>120</v>
      </c>
      <c r="E58" s="29">
        <v>27187.200000000001</v>
      </c>
      <c r="F58" s="30" t="s">
        <v>35</v>
      </c>
      <c r="G58" s="29">
        <v>1152</v>
      </c>
      <c r="H58" s="29">
        <v>120</v>
      </c>
      <c r="I58" s="29">
        <f>+G58-H58</f>
        <v>1032</v>
      </c>
      <c r="J58" s="31">
        <v>11</v>
      </c>
      <c r="K58" s="29">
        <f>+J58-G58</f>
        <v>-1141</v>
      </c>
      <c r="L58" s="29">
        <v>109</v>
      </c>
      <c r="M58" s="29">
        <f>+E58-G58</f>
        <v>26035.200000000001</v>
      </c>
    </row>
    <row r="59" spans="1:13" x14ac:dyDescent="0.25">
      <c r="A59" s="27" t="s">
        <v>118</v>
      </c>
      <c r="B59" s="28" t="s">
        <v>119</v>
      </c>
      <c r="C59" s="28" t="s">
        <v>121</v>
      </c>
      <c r="D59" s="29">
        <v>0</v>
      </c>
      <c r="E59" s="29">
        <v>0</v>
      </c>
      <c r="F59" s="30" t="s">
        <v>40</v>
      </c>
      <c r="G59" s="29">
        <f>+I59/H59</f>
        <v>152.15789473684211</v>
      </c>
      <c r="H59" s="29">
        <v>380</v>
      </c>
      <c r="I59" s="29">
        <v>57820</v>
      </c>
      <c r="J59" s="31">
        <v>103</v>
      </c>
      <c r="K59" s="29">
        <f>+J59*G59</f>
        <v>15672.263157894737</v>
      </c>
      <c r="L59" s="29">
        <v>216</v>
      </c>
      <c r="M59" s="29">
        <f>+E59+I59-K59</f>
        <v>42147.736842105267</v>
      </c>
    </row>
    <row r="60" spans="1:13" x14ac:dyDescent="0.25">
      <c r="A60" s="27" t="s">
        <v>118</v>
      </c>
      <c r="B60" s="28" t="s">
        <v>122</v>
      </c>
      <c r="C60" s="28" t="s">
        <v>123</v>
      </c>
      <c r="D60" s="29">
        <v>0</v>
      </c>
      <c r="E60" s="29">
        <v>0</v>
      </c>
      <c r="F60" s="30" t="s">
        <v>40</v>
      </c>
      <c r="G60" s="29">
        <v>133.7333294</v>
      </c>
      <c r="H60" s="29">
        <v>180</v>
      </c>
      <c r="I60" s="29">
        <f t="shared" ref="I60" si="16">+G60*H60</f>
        <v>24071.999292</v>
      </c>
      <c r="J60" s="31">
        <v>180</v>
      </c>
      <c r="K60" s="29">
        <f t="shared" ref="K60" si="17">+J60*G60</f>
        <v>24071.999292</v>
      </c>
      <c r="L60" s="29">
        <f>+H60-J60</f>
        <v>0</v>
      </c>
      <c r="M60" s="29">
        <f t="shared" ref="M60" si="18">+E60+I60-K60</f>
        <v>0</v>
      </c>
    </row>
    <row r="61" spans="1:13" x14ac:dyDescent="0.25">
      <c r="A61" s="27" t="s">
        <v>118</v>
      </c>
      <c r="B61" s="28" t="s">
        <v>124</v>
      </c>
      <c r="C61" s="28" t="s">
        <v>125</v>
      </c>
      <c r="D61" s="29">
        <v>0</v>
      </c>
      <c r="E61" s="29">
        <v>0</v>
      </c>
      <c r="F61" s="30" t="s">
        <v>126</v>
      </c>
      <c r="G61" s="29">
        <f>+I61/H61</f>
        <v>1433.7</v>
      </c>
      <c r="H61" s="29">
        <v>100</v>
      </c>
      <c r="I61" s="29">
        <v>143370</v>
      </c>
      <c r="J61" s="31">
        <v>6</v>
      </c>
      <c r="K61" s="29">
        <f>+J61*G61</f>
        <v>8602.2000000000007</v>
      </c>
      <c r="L61" s="29">
        <v>72</v>
      </c>
      <c r="M61" s="29">
        <f>+E61+I61-K61</f>
        <v>134767.79999999999</v>
      </c>
    </row>
    <row r="62" spans="1:13" x14ac:dyDescent="0.25">
      <c r="A62" s="27" t="s">
        <v>118</v>
      </c>
      <c r="B62" s="28" t="s">
        <v>127</v>
      </c>
      <c r="C62" s="28" t="s">
        <v>128</v>
      </c>
      <c r="D62" s="29">
        <v>0</v>
      </c>
      <c r="E62" s="29">
        <v>0</v>
      </c>
      <c r="F62" s="30" t="s">
        <v>40</v>
      </c>
      <c r="G62" s="29">
        <f>+I62/H62</f>
        <v>187.42333333333332</v>
      </c>
      <c r="H62" s="29">
        <v>180</v>
      </c>
      <c r="I62" s="29">
        <v>33736.199999999997</v>
      </c>
      <c r="J62" s="31">
        <v>50</v>
      </c>
      <c r="K62" s="29">
        <f>+J62*G62</f>
        <v>9371.1666666666661</v>
      </c>
      <c r="L62" s="29">
        <v>42</v>
      </c>
      <c r="M62" s="29">
        <f>+E62+I62-K62</f>
        <v>24365.033333333333</v>
      </c>
    </row>
    <row r="63" spans="1:13" x14ac:dyDescent="0.25">
      <c r="A63" s="27" t="s">
        <v>118</v>
      </c>
      <c r="B63" s="28" t="s">
        <v>129</v>
      </c>
      <c r="C63" s="28" t="s">
        <v>130</v>
      </c>
      <c r="D63" s="29">
        <v>78</v>
      </c>
      <c r="E63" s="29">
        <f>+D63*G63</f>
        <v>3900</v>
      </c>
      <c r="F63" s="30" t="s">
        <v>93</v>
      </c>
      <c r="G63" s="29">
        <v>50</v>
      </c>
      <c r="H63" s="29">
        <v>0</v>
      </c>
      <c r="I63" s="29">
        <v>0</v>
      </c>
      <c r="J63" s="31">
        <f>+D63</f>
        <v>78</v>
      </c>
      <c r="K63" s="29">
        <f t="shared" ref="K63:K64" si="19">+J63*G63</f>
        <v>3900</v>
      </c>
      <c r="L63" s="29">
        <v>0</v>
      </c>
      <c r="M63" s="29">
        <f t="shared" ref="M63" si="20">+E63+I63-K63</f>
        <v>0</v>
      </c>
    </row>
    <row r="64" spans="1:13" x14ac:dyDescent="0.25">
      <c r="A64" s="27" t="s">
        <v>118</v>
      </c>
      <c r="B64" s="28" t="s">
        <v>131</v>
      </c>
      <c r="C64" s="28" t="s">
        <v>132</v>
      </c>
      <c r="D64" s="29">
        <v>20</v>
      </c>
      <c r="E64" s="29">
        <f>+D64*G64</f>
        <v>10066</v>
      </c>
      <c r="F64" s="30" t="s">
        <v>133</v>
      </c>
      <c r="G64" s="29">
        <v>503.3</v>
      </c>
      <c r="H64" s="29">
        <v>0</v>
      </c>
      <c r="I64" s="29">
        <v>0</v>
      </c>
      <c r="J64" s="31">
        <f>+D64</f>
        <v>20</v>
      </c>
      <c r="K64" s="29">
        <f t="shared" si="19"/>
        <v>10066</v>
      </c>
      <c r="L64" s="29">
        <v>0</v>
      </c>
      <c r="M64" s="29">
        <f>+E64+I64-K64</f>
        <v>0</v>
      </c>
    </row>
    <row r="65" spans="1:13" x14ac:dyDescent="0.25">
      <c r="A65" s="27" t="s">
        <v>118</v>
      </c>
      <c r="B65" s="28" t="s">
        <v>134</v>
      </c>
      <c r="C65" s="28" t="s">
        <v>132</v>
      </c>
      <c r="D65" s="29">
        <v>0</v>
      </c>
      <c r="E65" s="29">
        <v>0</v>
      </c>
      <c r="F65" s="30" t="s">
        <v>49</v>
      </c>
      <c r="G65" s="29">
        <f>+I65/H65</f>
        <v>90.466666666666669</v>
      </c>
      <c r="H65" s="29">
        <v>150</v>
      </c>
      <c r="I65" s="29">
        <v>13570</v>
      </c>
      <c r="J65" s="31">
        <v>72</v>
      </c>
      <c r="K65" s="29">
        <f>+J65*G65</f>
        <v>6513.6</v>
      </c>
      <c r="L65" s="29">
        <v>12</v>
      </c>
      <c r="M65" s="29">
        <f>+E65+I65-K65</f>
        <v>7056.4</v>
      </c>
    </row>
    <row r="66" spans="1:13" x14ac:dyDescent="0.25">
      <c r="A66" s="27" t="s">
        <v>118</v>
      </c>
      <c r="B66" s="28" t="s">
        <v>135</v>
      </c>
      <c r="C66" s="28" t="s">
        <v>136</v>
      </c>
      <c r="D66" s="29">
        <v>20</v>
      </c>
      <c r="E66" s="29">
        <v>3540</v>
      </c>
      <c r="F66" s="30" t="s">
        <v>49</v>
      </c>
      <c r="G66" s="29">
        <v>150</v>
      </c>
      <c r="H66" s="29">
        <v>20</v>
      </c>
      <c r="I66" s="29">
        <f>+G66*H66</f>
        <v>3000</v>
      </c>
      <c r="J66" s="31">
        <f>+D66</f>
        <v>20</v>
      </c>
      <c r="K66" s="29">
        <f t="shared" ref="K66:K77" si="21">+J66*G66</f>
        <v>3000</v>
      </c>
      <c r="L66" s="29">
        <v>20</v>
      </c>
      <c r="M66" s="29">
        <f t="shared" ref="M66:M69" si="22">+E66+I66-K66</f>
        <v>3540</v>
      </c>
    </row>
    <row r="67" spans="1:13" x14ac:dyDescent="0.25">
      <c r="A67" s="27" t="s">
        <v>118</v>
      </c>
      <c r="B67" s="28" t="s">
        <v>137</v>
      </c>
      <c r="C67" s="28" t="s">
        <v>138</v>
      </c>
      <c r="D67" s="29">
        <v>35</v>
      </c>
      <c r="E67" s="29">
        <f>+D67*G67</f>
        <v>30100</v>
      </c>
      <c r="F67" s="30" t="s">
        <v>133</v>
      </c>
      <c r="G67" s="29">
        <v>860</v>
      </c>
      <c r="H67" s="29">
        <v>0</v>
      </c>
      <c r="I67" s="29">
        <f>+G67*H67</f>
        <v>0</v>
      </c>
      <c r="J67" s="31">
        <f>+D67</f>
        <v>35</v>
      </c>
      <c r="K67" s="29">
        <f t="shared" si="21"/>
        <v>30100</v>
      </c>
      <c r="L67" s="29">
        <v>0</v>
      </c>
      <c r="M67" s="29">
        <f t="shared" si="22"/>
        <v>0</v>
      </c>
    </row>
    <row r="68" spans="1:13" x14ac:dyDescent="0.25">
      <c r="A68" s="27" t="s">
        <v>118</v>
      </c>
      <c r="B68" s="28" t="s">
        <v>139</v>
      </c>
      <c r="C68" s="28" t="s">
        <v>140</v>
      </c>
      <c r="D68" s="29">
        <v>0</v>
      </c>
      <c r="E68" s="29">
        <v>0</v>
      </c>
      <c r="F68" s="30" t="s">
        <v>40</v>
      </c>
      <c r="G68" s="29">
        <v>450.37</v>
      </c>
      <c r="H68" s="29">
        <v>150</v>
      </c>
      <c r="I68" s="29">
        <v>67555</v>
      </c>
      <c r="J68" s="31">
        <f>28+70</f>
        <v>98</v>
      </c>
      <c r="K68" s="29">
        <f t="shared" si="21"/>
        <v>44136.26</v>
      </c>
      <c r="L68" s="29">
        <f>+H68-J68</f>
        <v>52</v>
      </c>
      <c r="M68" s="29">
        <f t="shared" si="22"/>
        <v>23418.739999999998</v>
      </c>
    </row>
    <row r="69" spans="1:13" x14ac:dyDescent="0.25">
      <c r="A69" s="27" t="s">
        <v>118</v>
      </c>
      <c r="B69" s="28" t="s">
        <v>141</v>
      </c>
      <c r="C69" s="28" t="s">
        <v>142</v>
      </c>
      <c r="D69" s="29">
        <v>0</v>
      </c>
      <c r="E69" s="29">
        <v>0</v>
      </c>
      <c r="F69" s="30" t="s">
        <v>40</v>
      </c>
      <c r="G69" s="29">
        <v>253.7</v>
      </c>
      <c r="H69" s="29">
        <v>100</v>
      </c>
      <c r="I69" s="29">
        <f t="shared" ref="I69" si="23">+G69*H69</f>
        <v>25370</v>
      </c>
      <c r="J69" s="31">
        <v>100</v>
      </c>
      <c r="K69" s="29">
        <f t="shared" si="21"/>
        <v>25370</v>
      </c>
      <c r="L69" s="29">
        <v>0</v>
      </c>
      <c r="M69" s="29">
        <f t="shared" si="22"/>
        <v>0</v>
      </c>
    </row>
    <row r="70" spans="1:13" x14ac:dyDescent="0.25">
      <c r="A70" s="27" t="s">
        <v>118</v>
      </c>
      <c r="B70" s="28" t="s">
        <v>143</v>
      </c>
      <c r="C70" s="28" t="s">
        <v>267</v>
      </c>
      <c r="D70" s="29">
        <v>20</v>
      </c>
      <c r="E70" s="29">
        <v>20532</v>
      </c>
      <c r="F70" s="30" t="s">
        <v>35</v>
      </c>
      <c r="G70" s="29">
        <v>870</v>
      </c>
      <c r="H70" s="29">
        <v>120</v>
      </c>
      <c r="I70" s="29">
        <v>20532</v>
      </c>
      <c r="J70" s="31">
        <v>33</v>
      </c>
      <c r="K70" s="29">
        <v>20532</v>
      </c>
      <c r="L70" s="29">
        <v>87</v>
      </c>
      <c r="M70" s="29">
        <f>+E70-G70</f>
        <v>19662</v>
      </c>
    </row>
    <row r="71" spans="1:13" x14ac:dyDescent="0.25">
      <c r="A71" s="27" t="s">
        <v>118</v>
      </c>
      <c r="B71" s="28" t="s">
        <v>145</v>
      </c>
      <c r="C71" s="28" t="s">
        <v>146</v>
      </c>
      <c r="D71" s="29">
        <v>0</v>
      </c>
      <c r="E71" s="29">
        <v>0</v>
      </c>
      <c r="F71" s="30" t="s">
        <v>49</v>
      </c>
      <c r="G71" s="29">
        <f>+I71/H71</f>
        <v>232.06666666666666</v>
      </c>
      <c r="H71" s="29">
        <v>90</v>
      </c>
      <c r="I71" s="29">
        <v>20886</v>
      </c>
      <c r="J71" s="31">
        <v>4</v>
      </c>
      <c r="K71" s="29">
        <f t="shared" si="21"/>
        <v>928.26666666666665</v>
      </c>
      <c r="L71" s="29">
        <v>84</v>
      </c>
      <c r="M71" s="29">
        <f>+E71+I71-K71</f>
        <v>19957.733333333334</v>
      </c>
    </row>
    <row r="72" spans="1:13" x14ac:dyDescent="0.25">
      <c r="A72" s="27" t="s">
        <v>118</v>
      </c>
      <c r="B72" s="28" t="s">
        <v>147</v>
      </c>
      <c r="C72" s="28" t="s">
        <v>148</v>
      </c>
      <c r="D72" s="29">
        <v>10</v>
      </c>
      <c r="E72" s="29">
        <v>18644</v>
      </c>
      <c r="F72" s="30" t="s">
        <v>35</v>
      </c>
      <c r="G72" s="29">
        <v>1580</v>
      </c>
      <c r="H72" s="29">
        <v>120</v>
      </c>
      <c r="I72" s="29">
        <v>18644</v>
      </c>
      <c r="J72" s="31">
        <v>11</v>
      </c>
      <c r="K72" s="29">
        <v>18644</v>
      </c>
      <c r="L72" s="29">
        <v>109</v>
      </c>
      <c r="M72" s="29">
        <f>+E72-G72</f>
        <v>17064</v>
      </c>
    </row>
    <row r="73" spans="1:13" x14ac:dyDescent="0.25">
      <c r="A73" s="27" t="s">
        <v>118</v>
      </c>
      <c r="B73" s="28" t="s">
        <v>149</v>
      </c>
      <c r="C73" s="28" t="s">
        <v>150</v>
      </c>
      <c r="D73" s="29">
        <v>0</v>
      </c>
      <c r="E73" s="29">
        <v>0</v>
      </c>
      <c r="F73" s="30" t="s">
        <v>49</v>
      </c>
      <c r="G73" s="29">
        <v>44</v>
      </c>
      <c r="H73" s="29">
        <v>50</v>
      </c>
      <c r="I73" s="29">
        <f>+G73*H73</f>
        <v>2200</v>
      </c>
      <c r="J73" s="31">
        <v>12</v>
      </c>
      <c r="K73" s="29">
        <f t="shared" si="21"/>
        <v>528</v>
      </c>
      <c r="L73" s="29">
        <v>50</v>
      </c>
      <c r="M73" s="29">
        <f>+E73+I73-K73</f>
        <v>1672</v>
      </c>
    </row>
    <row r="74" spans="1:13" x14ac:dyDescent="0.25">
      <c r="A74" s="27" t="s">
        <v>118</v>
      </c>
      <c r="B74" s="28" t="s">
        <v>151</v>
      </c>
      <c r="C74" s="28" t="s">
        <v>268</v>
      </c>
      <c r="D74" s="29">
        <v>20</v>
      </c>
      <c r="E74" s="29">
        <v>27187.200000000001</v>
      </c>
      <c r="F74" s="30" t="s">
        <v>35</v>
      </c>
      <c r="G74" s="29">
        <v>1153</v>
      </c>
      <c r="H74" s="29">
        <v>120</v>
      </c>
      <c r="I74" s="29">
        <v>27187.200000000001</v>
      </c>
      <c r="J74" s="31">
        <v>55</v>
      </c>
      <c r="K74" s="29">
        <v>27187.200000000001</v>
      </c>
      <c r="L74" s="29">
        <v>65</v>
      </c>
      <c r="M74" s="29">
        <f>+E74-G74</f>
        <v>26034.2</v>
      </c>
    </row>
    <row r="75" spans="1:13" x14ac:dyDescent="0.25">
      <c r="A75" s="27" t="s">
        <v>118</v>
      </c>
      <c r="B75" s="28" t="s">
        <v>153</v>
      </c>
      <c r="C75" s="28" t="s">
        <v>154</v>
      </c>
      <c r="D75" s="29">
        <v>20</v>
      </c>
      <c r="E75" s="29">
        <v>3563.6</v>
      </c>
      <c r="F75" s="30" t="s">
        <v>35</v>
      </c>
      <c r="G75" s="29">
        <v>151</v>
      </c>
      <c r="H75" s="29">
        <v>800</v>
      </c>
      <c r="I75" s="29">
        <v>3563.2</v>
      </c>
      <c r="J75" s="31">
        <v>50</v>
      </c>
      <c r="K75" s="29">
        <v>3563.6</v>
      </c>
      <c r="L75" s="29">
        <v>750</v>
      </c>
      <c r="M75" s="29">
        <f>E75-G75</f>
        <v>3412.6</v>
      </c>
    </row>
    <row r="76" spans="1:13" x14ac:dyDescent="0.25">
      <c r="A76" s="27" t="s">
        <v>155</v>
      </c>
      <c r="B76" s="28" t="s">
        <v>156</v>
      </c>
      <c r="C76" s="28" t="s">
        <v>157</v>
      </c>
      <c r="D76" s="29">
        <v>0</v>
      </c>
      <c r="E76" s="29">
        <v>0</v>
      </c>
      <c r="F76" s="30" t="s">
        <v>49</v>
      </c>
      <c r="G76" s="29">
        <f>+I76/H76</f>
        <v>155.00479999999999</v>
      </c>
      <c r="H76" s="29">
        <v>1400</v>
      </c>
      <c r="I76" s="29">
        <v>217006.72</v>
      </c>
      <c r="J76" s="31">
        <f>+H76-L76</f>
        <v>190</v>
      </c>
      <c r="K76" s="29">
        <f t="shared" si="21"/>
        <v>29450.911999999997</v>
      </c>
      <c r="L76" s="29">
        <v>1210</v>
      </c>
      <c r="M76" s="29">
        <f>+E76+I76-K76</f>
        <v>187555.80800000002</v>
      </c>
    </row>
    <row r="77" spans="1:13" x14ac:dyDescent="0.25">
      <c r="A77" s="32" t="s">
        <v>155</v>
      </c>
      <c r="B77" s="33" t="s">
        <v>158</v>
      </c>
      <c r="C77" s="33" t="s">
        <v>159</v>
      </c>
      <c r="D77" s="31">
        <v>0</v>
      </c>
      <c r="E77" s="31">
        <v>0</v>
      </c>
      <c r="F77" s="34" t="s">
        <v>35</v>
      </c>
      <c r="G77" s="31">
        <v>82.5</v>
      </c>
      <c r="H77" s="31">
        <v>100</v>
      </c>
      <c r="I77" s="31">
        <f t="shared" ref="I77" si="24">+G77*H77</f>
        <v>8250</v>
      </c>
      <c r="J77" s="31">
        <v>20</v>
      </c>
      <c r="K77" s="31">
        <f t="shared" si="21"/>
        <v>1650</v>
      </c>
      <c r="L77" s="31">
        <v>0</v>
      </c>
      <c r="M77" s="31">
        <f t="shared" ref="M77:M79" si="25">+E77+I77-K77</f>
        <v>6600</v>
      </c>
    </row>
    <row r="78" spans="1:13" x14ac:dyDescent="0.25">
      <c r="A78" s="27" t="s">
        <v>155</v>
      </c>
      <c r="B78" s="28" t="s">
        <v>160</v>
      </c>
      <c r="C78" s="28" t="s">
        <v>161</v>
      </c>
      <c r="D78" s="29">
        <v>0</v>
      </c>
      <c r="E78" s="29">
        <v>0</v>
      </c>
      <c r="F78" s="30" t="s">
        <v>162</v>
      </c>
      <c r="G78" s="29">
        <v>17.52</v>
      </c>
      <c r="H78" s="29">
        <v>50</v>
      </c>
      <c r="I78" s="29">
        <v>876</v>
      </c>
      <c r="J78" s="31">
        <f t="shared" ref="J78" si="26">+H78-L78</f>
        <v>0</v>
      </c>
      <c r="K78" s="29">
        <v>876</v>
      </c>
      <c r="L78" s="29">
        <v>50</v>
      </c>
      <c r="M78" s="31">
        <f t="shared" si="25"/>
        <v>0</v>
      </c>
    </row>
    <row r="79" spans="1:13" x14ac:dyDescent="0.25">
      <c r="A79" s="27" t="s">
        <v>155</v>
      </c>
      <c r="B79" s="28" t="s">
        <v>163</v>
      </c>
      <c r="C79" s="28" t="s">
        <v>164</v>
      </c>
      <c r="D79" s="29">
        <v>0</v>
      </c>
      <c r="E79" s="29">
        <v>0</v>
      </c>
      <c r="F79" s="30" t="s">
        <v>49</v>
      </c>
      <c r="G79" s="29">
        <v>165</v>
      </c>
      <c r="H79" s="29">
        <v>80</v>
      </c>
      <c r="I79" s="29">
        <f t="shared" ref="I79" si="27">+G79*H79</f>
        <v>13200</v>
      </c>
      <c r="J79" s="31">
        <v>48</v>
      </c>
      <c r="K79" s="29">
        <v>165</v>
      </c>
      <c r="L79" s="29">
        <v>80</v>
      </c>
      <c r="M79" s="29">
        <f t="shared" si="25"/>
        <v>13035</v>
      </c>
    </row>
    <row r="80" spans="1:13" x14ac:dyDescent="0.25">
      <c r="A80" s="32" t="s">
        <v>155</v>
      </c>
      <c r="B80" s="28" t="s">
        <v>163</v>
      </c>
      <c r="C80" s="33" t="s">
        <v>166</v>
      </c>
      <c r="D80" s="31">
        <v>0</v>
      </c>
      <c r="E80" s="31">
        <v>0</v>
      </c>
      <c r="F80" s="34" t="s">
        <v>49</v>
      </c>
      <c r="G80" s="31">
        <v>24.2</v>
      </c>
      <c r="H80" s="31">
        <v>50</v>
      </c>
      <c r="I80" s="31">
        <v>1210</v>
      </c>
      <c r="J80" s="31">
        <v>7</v>
      </c>
      <c r="K80" s="31">
        <v>0</v>
      </c>
      <c r="L80" s="31">
        <v>0</v>
      </c>
      <c r="M80" s="31">
        <f>+E80+I80-K80</f>
        <v>1210</v>
      </c>
    </row>
    <row r="81" spans="1:13" x14ac:dyDescent="0.25">
      <c r="A81" s="27" t="s">
        <v>155</v>
      </c>
      <c r="B81" s="28" t="s">
        <v>131</v>
      </c>
      <c r="C81" s="28" t="s">
        <v>167</v>
      </c>
      <c r="D81" s="29">
        <v>0</v>
      </c>
      <c r="E81" s="29">
        <v>0</v>
      </c>
      <c r="F81" s="30" t="s">
        <v>162</v>
      </c>
      <c r="G81" s="29">
        <v>1188</v>
      </c>
      <c r="H81" s="29">
        <v>10</v>
      </c>
      <c r="I81" s="29">
        <f t="shared" ref="I81:I97" si="28">+G81*H81</f>
        <v>11880</v>
      </c>
      <c r="J81" s="31">
        <v>8</v>
      </c>
      <c r="K81" s="29">
        <f t="shared" ref="K81:K83" si="29">+J81*G81</f>
        <v>9504</v>
      </c>
      <c r="L81" s="29">
        <v>10</v>
      </c>
      <c r="M81" s="29">
        <f t="shared" ref="M81" si="30">+E81+I81-K81</f>
        <v>2376</v>
      </c>
    </row>
    <row r="82" spans="1:13" x14ac:dyDescent="0.25">
      <c r="A82" s="27" t="s">
        <v>155</v>
      </c>
      <c r="B82" s="28" t="s">
        <v>168</v>
      </c>
      <c r="C82" s="28" t="s">
        <v>169</v>
      </c>
      <c r="D82" s="29">
        <v>0</v>
      </c>
      <c r="E82" s="29">
        <v>0</v>
      </c>
      <c r="F82" s="30" t="s">
        <v>40</v>
      </c>
      <c r="G82" s="29">
        <v>59</v>
      </c>
      <c r="H82" s="29">
        <v>150</v>
      </c>
      <c r="I82" s="29">
        <f t="shared" si="28"/>
        <v>8850</v>
      </c>
      <c r="J82" s="31">
        <v>60</v>
      </c>
      <c r="K82" s="29">
        <f t="shared" si="29"/>
        <v>3540</v>
      </c>
      <c r="L82" s="29">
        <f>+H82-J82</f>
        <v>90</v>
      </c>
      <c r="M82" s="29">
        <f>+E82+I82-K82</f>
        <v>5310</v>
      </c>
    </row>
    <row r="83" spans="1:13" x14ac:dyDescent="0.25">
      <c r="A83" s="27" t="s">
        <v>155</v>
      </c>
      <c r="B83" s="28" t="s">
        <v>170</v>
      </c>
      <c r="C83" s="28" t="s">
        <v>171</v>
      </c>
      <c r="D83" s="29">
        <v>0</v>
      </c>
      <c r="E83" s="29">
        <v>0</v>
      </c>
      <c r="F83" s="30" t="s">
        <v>35</v>
      </c>
      <c r="G83" s="29">
        <v>70</v>
      </c>
      <c r="H83" s="29">
        <v>82.5</v>
      </c>
      <c r="I83" s="29">
        <f t="shared" si="28"/>
        <v>5775</v>
      </c>
      <c r="J83" s="31">
        <v>36</v>
      </c>
      <c r="K83" s="29">
        <f t="shared" si="29"/>
        <v>2520</v>
      </c>
      <c r="L83" s="29">
        <v>70</v>
      </c>
      <c r="M83" s="29">
        <f>+E83+I83-K83</f>
        <v>3255</v>
      </c>
    </row>
    <row r="84" spans="1:13" x14ac:dyDescent="0.25">
      <c r="A84" s="27" t="s">
        <v>155</v>
      </c>
      <c r="B84" s="28" t="s">
        <v>172</v>
      </c>
      <c r="C84" s="28" t="s">
        <v>173</v>
      </c>
      <c r="D84" s="29">
        <v>0</v>
      </c>
      <c r="E84" s="29">
        <v>0</v>
      </c>
      <c r="F84" s="30" t="s">
        <v>35</v>
      </c>
      <c r="G84" s="29">
        <v>1330</v>
      </c>
      <c r="H84" s="29">
        <v>50</v>
      </c>
      <c r="I84" s="29">
        <f t="shared" si="28"/>
        <v>66500</v>
      </c>
      <c r="J84" s="31">
        <v>36</v>
      </c>
      <c r="K84" s="29"/>
      <c r="L84" s="29">
        <f>+H84-J84</f>
        <v>14</v>
      </c>
      <c r="M84" s="29">
        <f t="shared" ref="M84:M85" si="31">+E84+I84-K84</f>
        <v>66500</v>
      </c>
    </row>
    <row r="85" spans="1:13" x14ac:dyDescent="0.25">
      <c r="A85" s="32" t="s">
        <v>155</v>
      </c>
      <c r="B85" s="33" t="s">
        <v>174</v>
      </c>
      <c r="C85" s="33" t="s">
        <v>175</v>
      </c>
      <c r="D85" s="31">
        <v>0</v>
      </c>
      <c r="E85" s="31">
        <v>0</v>
      </c>
      <c r="F85" s="34" t="s">
        <v>35</v>
      </c>
      <c r="G85" s="31">
        <v>25.39</v>
      </c>
      <c r="H85" s="31">
        <v>50</v>
      </c>
      <c r="I85" s="31">
        <f t="shared" si="28"/>
        <v>1269.5</v>
      </c>
      <c r="J85" s="31">
        <v>26</v>
      </c>
      <c r="K85" s="31">
        <f t="shared" ref="K85:K97" si="32">+J85*G85</f>
        <v>660.14</v>
      </c>
      <c r="L85" s="31">
        <v>50</v>
      </c>
      <c r="M85" s="31">
        <f t="shared" si="31"/>
        <v>609.36</v>
      </c>
    </row>
    <row r="86" spans="1:13" x14ac:dyDescent="0.25">
      <c r="A86" s="27" t="s">
        <v>155</v>
      </c>
      <c r="B86" s="28" t="s">
        <v>176</v>
      </c>
      <c r="C86" s="28" t="s">
        <v>177</v>
      </c>
      <c r="D86" s="29">
        <v>0</v>
      </c>
      <c r="E86" s="29">
        <v>0</v>
      </c>
      <c r="F86" s="30" t="s">
        <v>162</v>
      </c>
      <c r="G86" s="29">
        <v>495</v>
      </c>
      <c r="H86" s="29">
        <v>60</v>
      </c>
      <c r="I86" s="29">
        <f t="shared" si="28"/>
        <v>29700</v>
      </c>
      <c r="J86" s="31">
        <v>5</v>
      </c>
      <c r="K86" s="29">
        <f t="shared" si="32"/>
        <v>2475</v>
      </c>
      <c r="L86" s="29">
        <v>7</v>
      </c>
      <c r="M86" s="29">
        <f>+E86+I86-K86</f>
        <v>27225</v>
      </c>
    </row>
    <row r="87" spans="1:13" x14ac:dyDescent="0.25">
      <c r="A87" s="27" t="s">
        <v>155</v>
      </c>
      <c r="B87" s="28" t="s">
        <v>178</v>
      </c>
      <c r="C87" s="28" t="s">
        <v>179</v>
      </c>
      <c r="D87" s="29">
        <v>0</v>
      </c>
      <c r="E87" s="29">
        <v>0</v>
      </c>
      <c r="F87" s="30" t="s">
        <v>162</v>
      </c>
      <c r="G87" s="29">
        <v>49.5</v>
      </c>
      <c r="H87" s="29">
        <v>50</v>
      </c>
      <c r="I87" s="29">
        <f t="shared" si="28"/>
        <v>2475</v>
      </c>
      <c r="J87" s="31">
        <v>8</v>
      </c>
      <c r="K87" s="29">
        <f t="shared" si="32"/>
        <v>396</v>
      </c>
      <c r="L87" s="29">
        <f>+H87-J87</f>
        <v>42</v>
      </c>
      <c r="M87" s="29">
        <f t="shared" ref="M87:M97" si="33">+E87+I87-K87</f>
        <v>2079</v>
      </c>
    </row>
    <row r="88" spans="1:13" x14ac:dyDescent="0.25">
      <c r="A88" s="27" t="s">
        <v>155</v>
      </c>
      <c r="B88" s="28" t="s">
        <v>180</v>
      </c>
      <c r="C88" s="28" t="s">
        <v>181</v>
      </c>
      <c r="D88" s="29">
        <v>0</v>
      </c>
      <c r="E88" s="29">
        <v>0</v>
      </c>
      <c r="F88" s="30" t="s">
        <v>35</v>
      </c>
      <c r="G88" s="29">
        <v>71.5</v>
      </c>
      <c r="H88" s="29">
        <v>50</v>
      </c>
      <c r="I88" s="29">
        <f t="shared" si="28"/>
        <v>3575</v>
      </c>
      <c r="J88" s="31">
        <v>13</v>
      </c>
      <c r="K88" s="29">
        <f t="shared" si="32"/>
        <v>929.5</v>
      </c>
      <c r="L88" s="29">
        <f t="shared" ref="L88:L97" si="34">+H88-J88</f>
        <v>37</v>
      </c>
      <c r="M88" s="29">
        <f t="shared" si="33"/>
        <v>2645.5</v>
      </c>
    </row>
    <row r="89" spans="1:13" x14ac:dyDescent="0.25">
      <c r="A89" s="27" t="s">
        <v>155</v>
      </c>
      <c r="B89" s="28" t="s">
        <v>182</v>
      </c>
      <c r="C89" s="28" t="s">
        <v>183</v>
      </c>
      <c r="D89" s="29">
        <v>0</v>
      </c>
      <c r="E89" s="29">
        <v>0</v>
      </c>
      <c r="F89" s="30" t="s">
        <v>35</v>
      </c>
      <c r="G89" s="29">
        <v>571.12</v>
      </c>
      <c r="H89" s="29">
        <v>10</v>
      </c>
      <c r="I89" s="29">
        <f t="shared" si="28"/>
        <v>5711.2</v>
      </c>
      <c r="J89" s="31">
        <v>10</v>
      </c>
      <c r="K89" s="29">
        <f t="shared" si="32"/>
        <v>5711.2</v>
      </c>
      <c r="L89" s="29">
        <f t="shared" si="34"/>
        <v>0</v>
      </c>
      <c r="M89" s="29">
        <f t="shared" si="33"/>
        <v>0</v>
      </c>
    </row>
    <row r="90" spans="1:13" x14ac:dyDescent="0.25">
      <c r="A90" s="27" t="s">
        <v>155</v>
      </c>
      <c r="B90" s="28" t="s">
        <v>184</v>
      </c>
      <c r="C90" s="28" t="s">
        <v>185</v>
      </c>
      <c r="D90" s="29">
        <v>0</v>
      </c>
      <c r="E90" s="29">
        <v>0</v>
      </c>
      <c r="F90" s="30" t="s">
        <v>35</v>
      </c>
      <c r="G90" s="29">
        <v>302.5</v>
      </c>
      <c r="H90" s="29">
        <v>15</v>
      </c>
      <c r="I90" s="29">
        <f t="shared" si="28"/>
        <v>4537.5</v>
      </c>
      <c r="J90" s="31">
        <v>0</v>
      </c>
      <c r="K90" s="29">
        <f t="shared" si="32"/>
        <v>0</v>
      </c>
      <c r="L90" s="29">
        <f t="shared" si="34"/>
        <v>15</v>
      </c>
      <c r="M90" s="29">
        <f t="shared" si="33"/>
        <v>4537.5</v>
      </c>
    </row>
    <row r="91" spans="1:13" x14ac:dyDescent="0.25">
      <c r="A91" s="27" t="s">
        <v>155</v>
      </c>
      <c r="B91" s="28" t="s">
        <v>186</v>
      </c>
      <c r="C91" s="28" t="s">
        <v>187</v>
      </c>
      <c r="D91" s="29">
        <v>0</v>
      </c>
      <c r="E91" s="29">
        <v>0</v>
      </c>
      <c r="F91" s="30" t="s">
        <v>35</v>
      </c>
      <c r="G91" s="29">
        <v>302.5</v>
      </c>
      <c r="H91" s="29">
        <v>15</v>
      </c>
      <c r="I91" s="29">
        <f t="shared" si="28"/>
        <v>4537.5</v>
      </c>
      <c r="J91" s="31">
        <v>0</v>
      </c>
      <c r="K91" s="29">
        <f t="shared" si="32"/>
        <v>0</v>
      </c>
      <c r="L91" s="29">
        <f t="shared" si="34"/>
        <v>15</v>
      </c>
      <c r="M91" s="29">
        <f t="shared" si="33"/>
        <v>4537.5</v>
      </c>
    </row>
    <row r="92" spans="1:13" x14ac:dyDescent="0.25">
      <c r="A92" s="27" t="s">
        <v>155</v>
      </c>
      <c r="B92" s="28" t="s">
        <v>188</v>
      </c>
      <c r="C92" s="28" t="s">
        <v>189</v>
      </c>
      <c r="D92" s="29">
        <v>0</v>
      </c>
      <c r="E92" s="29">
        <v>0</v>
      </c>
      <c r="F92" s="30" t="s">
        <v>35</v>
      </c>
      <c r="G92" s="29">
        <v>571.12</v>
      </c>
      <c r="H92" s="29">
        <v>10</v>
      </c>
      <c r="I92" s="29">
        <f t="shared" si="28"/>
        <v>5711.2</v>
      </c>
      <c r="J92" s="31">
        <v>10</v>
      </c>
      <c r="K92" s="29">
        <f t="shared" si="32"/>
        <v>5711.2</v>
      </c>
      <c r="L92" s="29">
        <f t="shared" si="34"/>
        <v>0</v>
      </c>
      <c r="M92" s="29">
        <f t="shared" si="33"/>
        <v>0</v>
      </c>
    </row>
    <row r="93" spans="1:13" x14ac:dyDescent="0.25">
      <c r="A93" s="27" t="s">
        <v>155</v>
      </c>
      <c r="B93" s="28" t="s">
        <v>190</v>
      </c>
      <c r="C93" s="28" t="s">
        <v>191</v>
      </c>
      <c r="D93" s="29">
        <v>0</v>
      </c>
      <c r="E93" s="29">
        <v>0</v>
      </c>
      <c r="F93" s="30" t="s">
        <v>35</v>
      </c>
      <c r="G93" s="29">
        <v>47.199999999999996</v>
      </c>
      <c r="H93" s="29">
        <v>200</v>
      </c>
      <c r="I93" s="29">
        <f t="shared" si="28"/>
        <v>9440</v>
      </c>
      <c r="J93" s="31">
        <v>100</v>
      </c>
      <c r="K93" s="29">
        <f t="shared" si="32"/>
        <v>4720</v>
      </c>
      <c r="L93" s="29">
        <f t="shared" si="34"/>
        <v>100</v>
      </c>
      <c r="M93" s="29">
        <f t="shared" si="33"/>
        <v>4720</v>
      </c>
    </row>
    <row r="94" spans="1:13" x14ac:dyDescent="0.25">
      <c r="A94" s="27" t="s">
        <v>155</v>
      </c>
      <c r="B94" s="28" t="s">
        <v>47</v>
      </c>
      <c r="C94" s="28" t="s">
        <v>192</v>
      </c>
      <c r="D94" s="29">
        <v>0</v>
      </c>
      <c r="E94" s="29">
        <v>0</v>
      </c>
      <c r="F94" s="30" t="s">
        <v>54</v>
      </c>
      <c r="G94" s="29">
        <v>99</v>
      </c>
      <c r="H94" s="29">
        <v>50</v>
      </c>
      <c r="I94" s="29">
        <f t="shared" si="28"/>
        <v>4950</v>
      </c>
      <c r="J94" s="31">
        <v>10</v>
      </c>
      <c r="K94" s="29">
        <f t="shared" si="32"/>
        <v>990</v>
      </c>
      <c r="L94" s="29">
        <f t="shared" si="34"/>
        <v>40</v>
      </c>
      <c r="M94" s="29">
        <f t="shared" si="33"/>
        <v>3960</v>
      </c>
    </row>
    <row r="95" spans="1:13" x14ac:dyDescent="0.25">
      <c r="A95" s="27" t="s">
        <v>155</v>
      </c>
      <c r="B95" s="28" t="s">
        <v>193</v>
      </c>
      <c r="C95" s="28" t="s">
        <v>194</v>
      </c>
      <c r="D95" s="29">
        <v>0</v>
      </c>
      <c r="E95" s="29">
        <v>0</v>
      </c>
      <c r="F95" s="30" t="s">
        <v>35</v>
      </c>
      <c r="G95" s="29">
        <v>495.59999999999997</v>
      </c>
      <c r="H95" s="29">
        <v>10</v>
      </c>
      <c r="I95" s="29">
        <f t="shared" si="28"/>
        <v>4956</v>
      </c>
      <c r="J95" s="31">
        <v>2</v>
      </c>
      <c r="K95" s="29">
        <f t="shared" si="32"/>
        <v>991.19999999999993</v>
      </c>
      <c r="L95" s="29">
        <f t="shared" si="34"/>
        <v>8</v>
      </c>
      <c r="M95" s="29">
        <f t="shared" si="33"/>
        <v>3964.8</v>
      </c>
    </row>
    <row r="96" spans="1:13" x14ac:dyDescent="0.25">
      <c r="A96" s="27" t="s">
        <v>155</v>
      </c>
      <c r="B96" s="28" t="s">
        <v>195</v>
      </c>
      <c r="C96" s="28" t="s">
        <v>196</v>
      </c>
      <c r="D96" s="29">
        <v>0</v>
      </c>
      <c r="E96" s="29">
        <v>0</v>
      </c>
      <c r="F96" s="30" t="s">
        <v>35</v>
      </c>
      <c r="G96" s="29">
        <v>495.59999999999997</v>
      </c>
      <c r="H96" s="29">
        <v>10</v>
      </c>
      <c r="I96" s="29">
        <f t="shared" si="28"/>
        <v>4956</v>
      </c>
      <c r="J96" s="31">
        <v>3</v>
      </c>
      <c r="K96" s="29">
        <f t="shared" si="32"/>
        <v>1486.8</v>
      </c>
      <c r="L96" s="29">
        <f t="shared" si="34"/>
        <v>7</v>
      </c>
      <c r="M96" s="29">
        <f t="shared" si="33"/>
        <v>3469.2</v>
      </c>
    </row>
    <row r="97" spans="1:13" x14ac:dyDescent="0.25">
      <c r="A97" s="27" t="s">
        <v>155</v>
      </c>
      <c r="B97" s="28" t="s">
        <v>197</v>
      </c>
      <c r="C97" s="28" t="s">
        <v>198</v>
      </c>
      <c r="D97" s="29">
        <v>0</v>
      </c>
      <c r="E97" s="29">
        <v>0</v>
      </c>
      <c r="F97" s="30" t="s">
        <v>35</v>
      </c>
      <c r="G97" s="29">
        <v>165</v>
      </c>
      <c r="H97" s="29">
        <v>30</v>
      </c>
      <c r="I97" s="29">
        <f t="shared" si="28"/>
        <v>4950</v>
      </c>
      <c r="J97" s="31">
        <v>3</v>
      </c>
      <c r="K97" s="29">
        <f t="shared" si="32"/>
        <v>495</v>
      </c>
      <c r="L97" s="29">
        <f t="shared" si="34"/>
        <v>27</v>
      </c>
      <c r="M97" s="29">
        <f t="shared" si="33"/>
        <v>4455</v>
      </c>
    </row>
    <row r="98" spans="1:13" x14ac:dyDescent="0.25">
      <c r="A98" s="27" t="s">
        <v>155</v>
      </c>
      <c r="B98" s="28" t="s">
        <v>168</v>
      </c>
      <c r="C98" s="28" t="s">
        <v>199</v>
      </c>
      <c r="D98" s="29">
        <v>0</v>
      </c>
      <c r="E98" s="29">
        <f t="shared" ref="E98:E105" si="35">+D98*G98</f>
        <v>0</v>
      </c>
      <c r="F98" s="30" t="s">
        <v>35</v>
      </c>
      <c r="G98" s="29">
        <v>222.2</v>
      </c>
      <c r="H98" s="29">
        <v>50</v>
      </c>
      <c r="I98" s="29">
        <f>+G98*H98</f>
        <v>11110</v>
      </c>
      <c r="J98" s="31">
        <v>21</v>
      </c>
      <c r="K98" s="29">
        <f t="shared" ref="K98:K103" si="36">+E98</f>
        <v>0</v>
      </c>
      <c r="L98" s="29">
        <v>50</v>
      </c>
      <c r="M98" s="29">
        <f>+I98-J98</f>
        <v>11089</v>
      </c>
    </row>
    <row r="99" spans="1:13" x14ac:dyDescent="0.25">
      <c r="A99" s="27" t="s">
        <v>155</v>
      </c>
      <c r="B99" s="28" t="s">
        <v>170</v>
      </c>
      <c r="C99" s="28" t="s">
        <v>169</v>
      </c>
      <c r="D99" s="29">
        <v>140</v>
      </c>
      <c r="E99" s="29">
        <f t="shared" si="35"/>
        <v>14000</v>
      </c>
      <c r="F99" s="30" t="s">
        <v>93</v>
      </c>
      <c r="G99" s="29">
        <v>100</v>
      </c>
      <c r="H99" s="29">
        <v>0</v>
      </c>
      <c r="I99" s="29">
        <f t="shared" ref="I99" si="37">+G99*H99</f>
        <v>0</v>
      </c>
      <c r="J99" s="31">
        <v>40</v>
      </c>
      <c r="K99" s="29">
        <f t="shared" si="36"/>
        <v>14000</v>
      </c>
      <c r="L99" s="29">
        <v>0</v>
      </c>
      <c r="M99" s="29">
        <f>376+I99-K99</f>
        <v>-13624</v>
      </c>
    </row>
    <row r="100" spans="1:13" x14ac:dyDescent="0.25">
      <c r="A100" s="27" t="s">
        <v>155</v>
      </c>
      <c r="B100" s="28" t="s">
        <v>184</v>
      </c>
      <c r="C100" s="28" t="s">
        <v>200</v>
      </c>
      <c r="D100" s="29">
        <v>0</v>
      </c>
      <c r="E100" s="29">
        <f t="shared" si="35"/>
        <v>0</v>
      </c>
      <c r="F100" s="30" t="s">
        <v>93</v>
      </c>
      <c r="G100" s="29">
        <v>88</v>
      </c>
      <c r="H100" s="29">
        <v>60</v>
      </c>
      <c r="I100" s="29">
        <f>+G100*H100</f>
        <v>5280</v>
      </c>
      <c r="J100" s="31">
        <v>8</v>
      </c>
      <c r="K100" s="29">
        <f t="shared" si="36"/>
        <v>0</v>
      </c>
      <c r="L100" s="29">
        <v>0</v>
      </c>
      <c r="M100" s="29">
        <f t="shared" ref="M100:M104" si="38">+E100+I100-K100</f>
        <v>5280</v>
      </c>
    </row>
    <row r="101" spans="1:13" x14ac:dyDescent="0.25">
      <c r="A101" s="27" t="s">
        <v>155</v>
      </c>
      <c r="B101" s="28" t="s">
        <v>186</v>
      </c>
      <c r="C101" s="28" t="s">
        <v>201</v>
      </c>
      <c r="D101" s="29">
        <v>20</v>
      </c>
      <c r="E101" s="29">
        <f t="shared" si="35"/>
        <v>6200</v>
      </c>
      <c r="F101" s="30" t="s">
        <v>93</v>
      </c>
      <c r="G101" s="29">
        <v>310</v>
      </c>
      <c r="H101" s="29">
        <v>0</v>
      </c>
      <c r="I101" s="29">
        <f t="shared" ref="I101:I105" si="39">+G101*H101</f>
        <v>0</v>
      </c>
      <c r="J101" s="31">
        <f t="shared" ref="J101" si="40">+D101</f>
        <v>20</v>
      </c>
      <c r="K101" s="29">
        <f t="shared" si="36"/>
        <v>6200</v>
      </c>
      <c r="L101" s="29">
        <v>0</v>
      </c>
      <c r="M101" s="29">
        <f t="shared" si="38"/>
        <v>0</v>
      </c>
    </row>
    <row r="102" spans="1:13" x14ac:dyDescent="0.25">
      <c r="A102" s="27" t="s">
        <v>155</v>
      </c>
      <c r="B102" s="28" t="s">
        <v>202</v>
      </c>
      <c r="C102" s="28" t="s">
        <v>189</v>
      </c>
      <c r="D102" s="29">
        <v>8</v>
      </c>
      <c r="E102" s="29">
        <f t="shared" si="35"/>
        <v>2420</v>
      </c>
      <c r="F102" s="30" t="s">
        <v>35</v>
      </c>
      <c r="G102" s="29">
        <v>302.5</v>
      </c>
      <c r="H102" s="29">
        <v>15</v>
      </c>
      <c r="I102" s="29">
        <f t="shared" si="39"/>
        <v>4537.5</v>
      </c>
      <c r="J102" s="31">
        <v>12</v>
      </c>
      <c r="K102" s="29">
        <f t="shared" si="36"/>
        <v>2420</v>
      </c>
      <c r="L102" s="29">
        <v>11</v>
      </c>
      <c r="M102" s="29">
        <f t="shared" si="38"/>
        <v>4537.5</v>
      </c>
    </row>
    <row r="103" spans="1:13" x14ac:dyDescent="0.25">
      <c r="A103" s="27" t="s">
        <v>155</v>
      </c>
      <c r="B103" s="28" t="s">
        <v>203</v>
      </c>
      <c r="C103" s="28" t="s">
        <v>204</v>
      </c>
      <c r="D103" s="29">
        <v>14</v>
      </c>
      <c r="E103" s="29">
        <f t="shared" si="35"/>
        <v>34650</v>
      </c>
      <c r="F103" s="30" t="s">
        <v>93</v>
      </c>
      <c r="G103" s="29">
        <v>2475</v>
      </c>
      <c r="H103" s="29">
        <v>1</v>
      </c>
      <c r="I103" s="29">
        <f t="shared" si="39"/>
        <v>2475</v>
      </c>
      <c r="J103" s="31">
        <v>5</v>
      </c>
      <c r="K103" s="29">
        <f t="shared" si="36"/>
        <v>34650</v>
      </c>
      <c r="L103" s="29">
        <v>0</v>
      </c>
      <c r="M103" s="29">
        <f t="shared" si="38"/>
        <v>2475</v>
      </c>
    </row>
    <row r="104" spans="1:13" x14ac:dyDescent="0.25">
      <c r="A104" s="27" t="s">
        <v>155</v>
      </c>
      <c r="B104" s="28" t="s">
        <v>205</v>
      </c>
      <c r="C104" s="28" t="s">
        <v>206</v>
      </c>
      <c r="D104" s="29">
        <v>16</v>
      </c>
      <c r="E104" s="29">
        <f t="shared" si="35"/>
        <v>4000</v>
      </c>
      <c r="F104" s="30" t="s">
        <v>93</v>
      </c>
      <c r="G104" s="29">
        <v>250</v>
      </c>
      <c r="H104" s="29">
        <v>0</v>
      </c>
      <c r="I104" s="29">
        <f t="shared" si="39"/>
        <v>0</v>
      </c>
      <c r="J104" s="31">
        <v>4</v>
      </c>
      <c r="K104" s="29">
        <v>0</v>
      </c>
      <c r="L104" s="29">
        <v>0</v>
      </c>
      <c r="M104" s="29">
        <f t="shared" si="38"/>
        <v>4000</v>
      </c>
    </row>
    <row r="105" spans="1:13" x14ac:dyDescent="0.25">
      <c r="A105" s="27" t="s">
        <v>155</v>
      </c>
      <c r="B105" s="28" t="s">
        <v>195</v>
      </c>
      <c r="C105" s="28" t="s">
        <v>207</v>
      </c>
      <c r="D105" s="29">
        <v>10</v>
      </c>
      <c r="E105" s="29">
        <f t="shared" si="35"/>
        <v>1000</v>
      </c>
      <c r="F105" s="30" t="s">
        <v>35</v>
      </c>
      <c r="G105" s="29">
        <v>100</v>
      </c>
      <c r="H105" s="29">
        <v>0</v>
      </c>
      <c r="I105" s="29">
        <f t="shared" si="39"/>
        <v>0</v>
      </c>
      <c r="J105" s="31">
        <v>3</v>
      </c>
      <c r="K105" s="29">
        <v>0</v>
      </c>
      <c r="L105" s="29">
        <v>78</v>
      </c>
      <c r="M105" s="29">
        <f>+E105+I105-K105</f>
        <v>1000</v>
      </c>
    </row>
    <row r="106" spans="1:13" x14ac:dyDescent="0.25">
      <c r="A106" s="27" t="s">
        <v>155</v>
      </c>
      <c r="B106" s="28" t="s">
        <v>208</v>
      </c>
      <c r="C106" s="28" t="s">
        <v>209</v>
      </c>
      <c r="D106" s="29">
        <v>0</v>
      </c>
      <c r="E106" s="29">
        <v>0</v>
      </c>
      <c r="F106" s="30" t="s">
        <v>49</v>
      </c>
      <c r="G106" s="29">
        <f>+I106/H106</f>
        <v>3363</v>
      </c>
      <c r="H106" s="29">
        <v>10</v>
      </c>
      <c r="I106" s="29">
        <v>33630</v>
      </c>
      <c r="J106" s="31">
        <v>0</v>
      </c>
      <c r="K106" s="29">
        <v>0</v>
      </c>
      <c r="L106" s="29">
        <f>+D106+H106-J106</f>
        <v>10</v>
      </c>
      <c r="M106" s="29">
        <f>+E106+I106-K106</f>
        <v>33630</v>
      </c>
    </row>
    <row r="107" spans="1:13" x14ac:dyDescent="0.25">
      <c r="A107" s="27" t="s">
        <v>155</v>
      </c>
      <c r="B107" s="28" t="s">
        <v>210</v>
      </c>
      <c r="C107" s="28" t="s">
        <v>211</v>
      </c>
      <c r="D107" s="29">
        <v>0</v>
      </c>
      <c r="E107" s="29">
        <v>0</v>
      </c>
      <c r="F107" s="30" t="s">
        <v>49</v>
      </c>
      <c r="G107" s="29">
        <f t="shared" ref="G107:G119" si="41">+I107/H107</f>
        <v>6490</v>
      </c>
      <c r="H107" s="29">
        <v>9</v>
      </c>
      <c r="I107" s="29">
        <v>58410</v>
      </c>
      <c r="J107" s="31">
        <v>0</v>
      </c>
      <c r="K107" s="29">
        <v>0</v>
      </c>
      <c r="L107" s="29">
        <f t="shared" ref="L107:M127" si="42">+D107+H107-J107</f>
        <v>9</v>
      </c>
      <c r="M107" s="29">
        <f t="shared" si="42"/>
        <v>58410</v>
      </c>
    </row>
    <row r="108" spans="1:13" x14ac:dyDescent="0.25">
      <c r="A108" s="27" t="s">
        <v>155</v>
      </c>
      <c r="B108" s="28" t="s">
        <v>212</v>
      </c>
      <c r="C108" s="28" t="s">
        <v>213</v>
      </c>
      <c r="D108" s="29">
        <v>0</v>
      </c>
      <c r="E108" s="29">
        <v>0</v>
      </c>
      <c r="F108" s="30" t="s">
        <v>49</v>
      </c>
      <c r="G108" s="29">
        <f t="shared" si="41"/>
        <v>6372</v>
      </c>
      <c r="H108" s="29">
        <v>13</v>
      </c>
      <c r="I108" s="29">
        <v>82836</v>
      </c>
      <c r="J108" s="31">
        <v>0</v>
      </c>
      <c r="K108" s="29">
        <v>0</v>
      </c>
      <c r="L108" s="29">
        <f t="shared" si="42"/>
        <v>13</v>
      </c>
      <c r="M108" s="29">
        <f t="shared" si="42"/>
        <v>82836</v>
      </c>
    </row>
    <row r="109" spans="1:13" x14ac:dyDescent="0.25">
      <c r="A109" s="27" t="s">
        <v>155</v>
      </c>
      <c r="B109" s="28" t="s">
        <v>214</v>
      </c>
      <c r="C109" s="28" t="s">
        <v>215</v>
      </c>
      <c r="D109" s="29">
        <v>0</v>
      </c>
      <c r="E109" s="29">
        <v>0</v>
      </c>
      <c r="F109" s="30" t="s">
        <v>49</v>
      </c>
      <c r="G109" s="29">
        <f t="shared" si="41"/>
        <v>3658</v>
      </c>
      <c r="H109" s="29">
        <v>15</v>
      </c>
      <c r="I109" s="29">
        <v>54870</v>
      </c>
      <c r="J109" s="31">
        <v>0</v>
      </c>
      <c r="K109" s="29">
        <v>0</v>
      </c>
      <c r="L109" s="29">
        <f t="shared" si="42"/>
        <v>15</v>
      </c>
      <c r="M109" s="29">
        <f t="shared" si="42"/>
        <v>54870</v>
      </c>
    </row>
    <row r="110" spans="1:13" x14ac:dyDescent="0.25">
      <c r="A110" s="27" t="s">
        <v>155</v>
      </c>
      <c r="B110" s="28" t="s">
        <v>216</v>
      </c>
      <c r="C110" s="28" t="s">
        <v>217</v>
      </c>
      <c r="D110" s="29">
        <v>0</v>
      </c>
      <c r="E110" s="29">
        <v>0</v>
      </c>
      <c r="F110" s="30" t="s">
        <v>49</v>
      </c>
      <c r="G110" s="29">
        <f t="shared" si="41"/>
        <v>3481</v>
      </c>
      <c r="H110" s="29">
        <v>9</v>
      </c>
      <c r="I110" s="29">
        <v>31329</v>
      </c>
      <c r="J110" s="31">
        <v>0</v>
      </c>
      <c r="K110" s="29">
        <v>0</v>
      </c>
      <c r="L110" s="29">
        <f t="shared" si="42"/>
        <v>9</v>
      </c>
      <c r="M110" s="29">
        <f t="shared" si="42"/>
        <v>31329</v>
      </c>
    </row>
    <row r="111" spans="1:13" x14ac:dyDescent="0.25">
      <c r="A111" s="27" t="s">
        <v>155</v>
      </c>
      <c r="B111" s="28" t="s">
        <v>218</v>
      </c>
      <c r="C111" s="28" t="s">
        <v>219</v>
      </c>
      <c r="D111" s="29">
        <v>0</v>
      </c>
      <c r="E111" s="29">
        <v>0</v>
      </c>
      <c r="F111" s="30" t="s">
        <v>49</v>
      </c>
      <c r="G111" s="29">
        <f t="shared" si="41"/>
        <v>4189</v>
      </c>
      <c r="H111" s="29">
        <v>10</v>
      </c>
      <c r="I111" s="29">
        <v>41890</v>
      </c>
      <c r="J111" s="31">
        <v>0</v>
      </c>
      <c r="K111" s="29">
        <v>0</v>
      </c>
      <c r="L111" s="29">
        <f t="shared" si="42"/>
        <v>10</v>
      </c>
      <c r="M111" s="29">
        <f t="shared" si="42"/>
        <v>41890</v>
      </c>
    </row>
    <row r="112" spans="1:13" x14ac:dyDescent="0.25">
      <c r="A112" s="27" t="s">
        <v>155</v>
      </c>
      <c r="B112" s="28" t="s">
        <v>220</v>
      </c>
      <c r="C112" s="28" t="s">
        <v>221</v>
      </c>
      <c r="D112" s="29">
        <v>0</v>
      </c>
      <c r="E112" s="29">
        <v>0</v>
      </c>
      <c r="F112" s="30" t="s">
        <v>49</v>
      </c>
      <c r="G112" s="29">
        <f t="shared" si="41"/>
        <v>4130</v>
      </c>
      <c r="H112" s="29">
        <v>10</v>
      </c>
      <c r="I112" s="29">
        <v>41300</v>
      </c>
      <c r="J112" s="31">
        <v>0</v>
      </c>
      <c r="K112" s="29">
        <v>0</v>
      </c>
      <c r="L112" s="29">
        <f t="shared" si="42"/>
        <v>10</v>
      </c>
      <c r="M112" s="29">
        <f t="shared" si="42"/>
        <v>41300</v>
      </c>
    </row>
    <row r="113" spans="1:13" x14ac:dyDescent="0.25">
      <c r="A113" s="27" t="s">
        <v>155</v>
      </c>
      <c r="B113" s="28" t="s">
        <v>222</v>
      </c>
      <c r="C113" s="28" t="s">
        <v>223</v>
      </c>
      <c r="D113" s="29">
        <v>0</v>
      </c>
      <c r="E113" s="29">
        <v>0</v>
      </c>
      <c r="F113" s="30" t="s">
        <v>49</v>
      </c>
      <c r="G113" s="29">
        <f t="shared" si="41"/>
        <v>4720</v>
      </c>
      <c r="H113" s="29">
        <v>8</v>
      </c>
      <c r="I113" s="29">
        <v>37760</v>
      </c>
      <c r="J113" s="31">
        <v>0</v>
      </c>
      <c r="K113" s="29">
        <v>0</v>
      </c>
      <c r="L113" s="29">
        <f t="shared" si="42"/>
        <v>8</v>
      </c>
      <c r="M113" s="29">
        <f t="shared" si="42"/>
        <v>37760</v>
      </c>
    </row>
    <row r="114" spans="1:13" x14ac:dyDescent="0.25">
      <c r="A114" s="27" t="s">
        <v>155</v>
      </c>
      <c r="B114" s="28" t="s">
        <v>224</v>
      </c>
      <c r="C114" s="28" t="s">
        <v>225</v>
      </c>
      <c r="D114" s="29">
        <v>0</v>
      </c>
      <c r="E114" s="29">
        <v>0</v>
      </c>
      <c r="F114" s="30" t="s">
        <v>49</v>
      </c>
      <c r="G114" s="29">
        <f t="shared" si="41"/>
        <v>4130</v>
      </c>
      <c r="H114" s="29">
        <v>8</v>
      </c>
      <c r="I114" s="29">
        <v>33040</v>
      </c>
      <c r="J114" s="31">
        <v>0</v>
      </c>
      <c r="K114" s="29">
        <v>0</v>
      </c>
      <c r="L114" s="29">
        <f t="shared" si="42"/>
        <v>8</v>
      </c>
      <c r="M114" s="29">
        <f t="shared" si="42"/>
        <v>33040</v>
      </c>
    </row>
    <row r="115" spans="1:13" x14ac:dyDescent="0.25">
      <c r="A115" s="27" t="s">
        <v>155</v>
      </c>
      <c r="B115" s="28" t="s">
        <v>226</v>
      </c>
      <c r="C115" s="28" t="s">
        <v>227</v>
      </c>
      <c r="D115" s="29">
        <v>0</v>
      </c>
      <c r="E115" s="29">
        <v>0</v>
      </c>
      <c r="F115" s="30" t="s">
        <v>49</v>
      </c>
      <c r="G115" s="29">
        <f t="shared" si="41"/>
        <v>4130</v>
      </c>
      <c r="H115" s="29">
        <v>8</v>
      </c>
      <c r="I115" s="29">
        <v>33040</v>
      </c>
      <c r="J115" s="31">
        <v>0</v>
      </c>
      <c r="K115" s="29">
        <v>0</v>
      </c>
      <c r="L115" s="29">
        <f t="shared" si="42"/>
        <v>8</v>
      </c>
      <c r="M115" s="29">
        <f t="shared" si="42"/>
        <v>33040</v>
      </c>
    </row>
    <row r="116" spans="1:13" x14ac:dyDescent="0.25">
      <c r="A116" s="27" t="s">
        <v>155</v>
      </c>
      <c r="B116" s="28" t="s">
        <v>228</v>
      </c>
      <c r="C116" s="28" t="s">
        <v>229</v>
      </c>
      <c r="D116" s="29">
        <v>0</v>
      </c>
      <c r="E116" s="29">
        <v>0</v>
      </c>
      <c r="F116" s="30" t="s">
        <v>49</v>
      </c>
      <c r="G116" s="29">
        <f t="shared" si="41"/>
        <v>5605</v>
      </c>
      <c r="H116" s="29">
        <v>8</v>
      </c>
      <c r="I116" s="29">
        <v>44840</v>
      </c>
      <c r="J116" s="31">
        <v>0</v>
      </c>
      <c r="K116" s="29">
        <v>0</v>
      </c>
      <c r="L116" s="29">
        <f t="shared" si="42"/>
        <v>8</v>
      </c>
      <c r="M116" s="29">
        <f t="shared" si="42"/>
        <v>44840</v>
      </c>
    </row>
    <row r="117" spans="1:13" x14ac:dyDescent="0.25">
      <c r="A117" s="27" t="s">
        <v>155</v>
      </c>
      <c r="B117" s="28" t="s">
        <v>230</v>
      </c>
      <c r="C117" s="28" t="s">
        <v>231</v>
      </c>
      <c r="D117" s="29">
        <v>0</v>
      </c>
      <c r="E117" s="29">
        <v>0</v>
      </c>
      <c r="F117" s="30" t="s">
        <v>49</v>
      </c>
      <c r="G117" s="29">
        <f t="shared" si="41"/>
        <v>9676</v>
      </c>
      <c r="H117" s="29">
        <v>8</v>
      </c>
      <c r="I117" s="29">
        <v>77408</v>
      </c>
      <c r="J117" s="31">
        <v>0</v>
      </c>
      <c r="K117" s="29">
        <v>0</v>
      </c>
      <c r="L117" s="29">
        <f t="shared" si="42"/>
        <v>8</v>
      </c>
      <c r="M117" s="29">
        <f t="shared" si="42"/>
        <v>77408</v>
      </c>
    </row>
    <row r="118" spans="1:13" x14ac:dyDescent="0.25">
      <c r="A118" s="27" t="s">
        <v>155</v>
      </c>
      <c r="B118" s="28" t="s">
        <v>232</v>
      </c>
      <c r="C118" s="28" t="s">
        <v>233</v>
      </c>
      <c r="D118" s="29">
        <v>0</v>
      </c>
      <c r="E118" s="29">
        <v>0</v>
      </c>
      <c r="F118" s="30" t="s">
        <v>49</v>
      </c>
      <c r="G118" s="29">
        <f t="shared" si="41"/>
        <v>4661</v>
      </c>
      <c r="H118" s="29">
        <v>8</v>
      </c>
      <c r="I118" s="29">
        <v>37288</v>
      </c>
      <c r="J118" s="31">
        <v>0</v>
      </c>
      <c r="K118" s="29">
        <v>0</v>
      </c>
      <c r="L118" s="29">
        <f t="shared" si="42"/>
        <v>8</v>
      </c>
      <c r="M118" s="29">
        <f t="shared" si="42"/>
        <v>37288</v>
      </c>
    </row>
    <row r="119" spans="1:13" x14ac:dyDescent="0.25">
      <c r="A119" s="27" t="s">
        <v>155</v>
      </c>
      <c r="B119" s="28" t="s">
        <v>234</v>
      </c>
      <c r="C119" s="28" t="s">
        <v>235</v>
      </c>
      <c r="D119" s="29">
        <v>0</v>
      </c>
      <c r="E119" s="29">
        <v>0</v>
      </c>
      <c r="F119" s="30" t="s">
        <v>49</v>
      </c>
      <c r="G119" s="29">
        <f t="shared" si="41"/>
        <v>5782</v>
      </c>
      <c r="H119" s="29">
        <v>8</v>
      </c>
      <c r="I119" s="29">
        <v>46256</v>
      </c>
      <c r="J119" s="31">
        <v>0</v>
      </c>
      <c r="K119" s="29">
        <v>0</v>
      </c>
      <c r="L119" s="29">
        <f t="shared" si="42"/>
        <v>8</v>
      </c>
      <c r="M119" s="29">
        <f t="shared" si="42"/>
        <v>46256</v>
      </c>
    </row>
    <row r="120" spans="1:13" x14ac:dyDescent="0.25">
      <c r="A120" s="27" t="s">
        <v>155</v>
      </c>
      <c r="B120" s="28" t="s">
        <v>236</v>
      </c>
      <c r="C120" s="28" t="s">
        <v>237</v>
      </c>
      <c r="D120" s="29">
        <v>0</v>
      </c>
      <c r="E120" s="29">
        <v>0</v>
      </c>
      <c r="F120" s="30" t="s">
        <v>49</v>
      </c>
      <c r="G120" s="29">
        <f>+I120/H120</f>
        <v>6962</v>
      </c>
      <c r="H120" s="29">
        <v>6</v>
      </c>
      <c r="I120" s="29">
        <v>41772</v>
      </c>
      <c r="J120" s="31">
        <v>0</v>
      </c>
      <c r="K120" s="29">
        <v>0</v>
      </c>
      <c r="L120" s="29">
        <f t="shared" si="42"/>
        <v>6</v>
      </c>
      <c r="M120" s="29">
        <f t="shared" si="42"/>
        <v>41772</v>
      </c>
    </row>
    <row r="121" spans="1:13" x14ac:dyDescent="0.25">
      <c r="A121" s="27" t="s">
        <v>155</v>
      </c>
      <c r="B121" s="28" t="s">
        <v>238</v>
      </c>
      <c r="C121" s="28" t="s">
        <v>239</v>
      </c>
      <c r="D121" s="29">
        <v>0</v>
      </c>
      <c r="E121" s="29">
        <v>0</v>
      </c>
      <c r="F121" s="30" t="s">
        <v>49</v>
      </c>
      <c r="G121" s="29">
        <f t="shared" ref="G121:G126" si="43">+I121/H121</f>
        <v>6962</v>
      </c>
      <c r="H121" s="29">
        <v>6</v>
      </c>
      <c r="I121" s="29">
        <v>41772</v>
      </c>
      <c r="J121" s="31">
        <v>0</v>
      </c>
      <c r="K121" s="29">
        <v>0</v>
      </c>
      <c r="L121" s="29">
        <f t="shared" si="42"/>
        <v>6</v>
      </c>
      <c r="M121" s="29">
        <f t="shared" si="42"/>
        <v>41772</v>
      </c>
    </row>
    <row r="122" spans="1:13" x14ac:dyDescent="0.25">
      <c r="A122" s="27" t="s">
        <v>155</v>
      </c>
      <c r="B122" s="28" t="s">
        <v>240</v>
      </c>
      <c r="C122" s="28" t="s">
        <v>241</v>
      </c>
      <c r="D122" s="29">
        <v>0</v>
      </c>
      <c r="E122" s="29">
        <v>0</v>
      </c>
      <c r="F122" s="30" t="s">
        <v>49</v>
      </c>
      <c r="G122" s="29">
        <f t="shared" si="43"/>
        <v>6962</v>
      </c>
      <c r="H122" s="29">
        <v>6</v>
      </c>
      <c r="I122" s="29">
        <v>41772</v>
      </c>
      <c r="J122" s="31">
        <v>0</v>
      </c>
      <c r="K122" s="29">
        <v>0</v>
      </c>
      <c r="L122" s="29">
        <f t="shared" si="42"/>
        <v>6</v>
      </c>
      <c r="M122" s="29">
        <f t="shared" si="42"/>
        <v>41772</v>
      </c>
    </row>
    <row r="123" spans="1:13" x14ac:dyDescent="0.25">
      <c r="A123" s="27" t="s">
        <v>155</v>
      </c>
      <c r="B123" s="28" t="s">
        <v>242</v>
      </c>
      <c r="C123" s="28" t="s">
        <v>243</v>
      </c>
      <c r="D123" s="29">
        <v>0</v>
      </c>
      <c r="E123" s="29">
        <v>0</v>
      </c>
      <c r="F123" s="30" t="s">
        <v>49</v>
      </c>
      <c r="G123" s="29">
        <f t="shared" si="43"/>
        <v>1062</v>
      </c>
      <c r="H123" s="29">
        <v>25</v>
      </c>
      <c r="I123" s="29">
        <v>26550</v>
      </c>
      <c r="J123" s="31">
        <v>0</v>
      </c>
      <c r="K123" s="29">
        <v>0</v>
      </c>
      <c r="L123" s="29">
        <f t="shared" si="42"/>
        <v>25</v>
      </c>
      <c r="M123" s="29">
        <f t="shared" si="42"/>
        <v>26550</v>
      </c>
    </row>
    <row r="124" spans="1:13" x14ac:dyDescent="0.25">
      <c r="A124" s="27" t="s">
        <v>155</v>
      </c>
      <c r="B124" s="28" t="s">
        <v>244</v>
      </c>
      <c r="C124" s="28" t="s">
        <v>245</v>
      </c>
      <c r="D124" s="29">
        <v>0</v>
      </c>
      <c r="E124" s="29">
        <v>0</v>
      </c>
      <c r="F124" s="30" t="s">
        <v>49</v>
      </c>
      <c r="G124" s="29">
        <f t="shared" si="43"/>
        <v>1062</v>
      </c>
      <c r="H124" s="29">
        <v>15</v>
      </c>
      <c r="I124" s="29">
        <v>15930</v>
      </c>
      <c r="J124" s="31">
        <v>0</v>
      </c>
      <c r="K124" s="29">
        <v>0</v>
      </c>
      <c r="L124" s="29">
        <f t="shared" si="42"/>
        <v>15</v>
      </c>
      <c r="M124" s="29">
        <f t="shared" si="42"/>
        <v>15930</v>
      </c>
    </row>
    <row r="125" spans="1:13" x14ac:dyDescent="0.25">
      <c r="A125" s="27" t="s">
        <v>155</v>
      </c>
      <c r="B125" s="28" t="s">
        <v>246</v>
      </c>
      <c r="C125" s="28" t="s">
        <v>247</v>
      </c>
      <c r="D125" s="29">
        <v>0</v>
      </c>
      <c r="E125" s="29">
        <v>0</v>
      </c>
      <c r="F125" s="30" t="s">
        <v>49</v>
      </c>
      <c r="G125" s="29">
        <f t="shared" si="43"/>
        <v>1062</v>
      </c>
      <c r="H125" s="29">
        <v>15</v>
      </c>
      <c r="I125" s="29">
        <v>15930</v>
      </c>
      <c r="J125" s="31">
        <v>1</v>
      </c>
      <c r="K125" s="29">
        <v>0</v>
      </c>
      <c r="L125" s="29">
        <f t="shared" si="42"/>
        <v>14</v>
      </c>
      <c r="M125" s="29">
        <f t="shared" si="42"/>
        <v>15930</v>
      </c>
    </row>
    <row r="126" spans="1:13" x14ac:dyDescent="0.25">
      <c r="A126" s="27" t="s">
        <v>155</v>
      </c>
      <c r="B126" s="28" t="s">
        <v>248</v>
      </c>
      <c r="C126" s="28" t="s">
        <v>249</v>
      </c>
      <c r="D126" s="29">
        <v>0</v>
      </c>
      <c r="E126" s="29">
        <v>0</v>
      </c>
      <c r="F126" s="30" t="s">
        <v>49</v>
      </c>
      <c r="G126" s="29">
        <f t="shared" si="43"/>
        <v>1062</v>
      </c>
      <c r="H126" s="29">
        <v>15</v>
      </c>
      <c r="I126" s="29">
        <v>15930</v>
      </c>
      <c r="J126" s="31">
        <v>1</v>
      </c>
      <c r="K126" s="29">
        <v>0</v>
      </c>
      <c r="L126" s="29">
        <f t="shared" si="42"/>
        <v>14</v>
      </c>
      <c r="M126" s="29">
        <f t="shared" si="42"/>
        <v>15930</v>
      </c>
    </row>
    <row r="127" spans="1:13" x14ac:dyDescent="0.25">
      <c r="A127" s="27" t="s">
        <v>155</v>
      </c>
      <c r="B127" s="28" t="s">
        <v>250</v>
      </c>
      <c r="C127" s="28" t="s">
        <v>251</v>
      </c>
      <c r="D127" s="29">
        <v>25</v>
      </c>
      <c r="E127" s="29">
        <v>0</v>
      </c>
      <c r="F127" s="30" t="s">
        <v>49</v>
      </c>
      <c r="G127" s="29">
        <v>0</v>
      </c>
      <c r="H127" s="29">
        <v>0</v>
      </c>
      <c r="I127" s="29">
        <v>26550</v>
      </c>
      <c r="J127" s="31">
        <v>0</v>
      </c>
      <c r="K127" s="29">
        <v>0</v>
      </c>
      <c r="L127" s="29">
        <f t="shared" si="42"/>
        <v>25</v>
      </c>
      <c r="M127" s="29">
        <f t="shared" si="42"/>
        <v>26550</v>
      </c>
    </row>
    <row r="128" spans="1:13" x14ac:dyDescent="0.25">
      <c r="A128" s="27" t="s">
        <v>155</v>
      </c>
      <c r="B128" s="28" t="s">
        <v>252</v>
      </c>
      <c r="C128" s="28" t="s">
        <v>253</v>
      </c>
      <c r="D128" s="29">
        <v>15</v>
      </c>
      <c r="E128" s="29">
        <v>0</v>
      </c>
      <c r="F128" s="30" t="s">
        <v>49</v>
      </c>
      <c r="G128" s="29">
        <v>1062</v>
      </c>
      <c r="H128" s="29">
        <v>0</v>
      </c>
      <c r="I128" s="29">
        <v>15930</v>
      </c>
      <c r="J128" s="31">
        <v>0</v>
      </c>
      <c r="K128" s="29">
        <v>0</v>
      </c>
      <c r="L128" s="29">
        <v>15</v>
      </c>
      <c r="M128" s="29">
        <f>+E128+I128-K128</f>
        <v>15930</v>
      </c>
    </row>
    <row r="129" spans="1:13" x14ac:dyDescent="0.25">
      <c r="A129" s="27" t="s">
        <v>155</v>
      </c>
      <c r="B129" s="28" t="s">
        <v>254</v>
      </c>
      <c r="C129" s="28" t="s">
        <v>255</v>
      </c>
      <c r="D129" s="29">
        <v>15</v>
      </c>
      <c r="E129" s="29">
        <v>0</v>
      </c>
      <c r="F129" s="30" t="s">
        <v>49</v>
      </c>
      <c r="G129" s="29">
        <v>1062</v>
      </c>
      <c r="H129" s="29">
        <v>20</v>
      </c>
      <c r="I129" s="29">
        <v>15930</v>
      </c>
      <c r="J129" s="31">
        <v>0</v>
      </c>
      <c r="K129" s="29">
        <v>15930</v>
      </c>
      <c r="L129" s="29">
        <f t="shared" ref="L129:M132" si="44">+D129+H129-J129</f>
        <v>35</v>
      </c>
      <c r="M129" s="29">
        <f t="shared" si="44"/>
        <v>0</v>
      </c>
    </row>
    <row r="130" spans="1:13" x14ac:dyDescent="0.25">
      <c r="A130" s="27" t="s">
        <v>155</v>
      </c>
      <c r="B130" s="28" t="s">
        <v>256</v>
      </c>
      <c r="C130" s="28" t="s">
        <v>257</v>
      </c>
      <c r="D130" s="29">
        <v>20</v>
      </c>
      <c r="E130" s="29">
        <v>23240</v>
      </c>
      <c r="F130" s="30" t="s">
        <v>49</v>
      </c>
      <c r="G130" s="29">
        <v>1062</v>
      </c>
      <c r="H130" s="29">
        <v>20</v>
      </c>
      <c r="I130" s="29">
        <v>23240</v>
      </c>
      <c r="J130" s="31">
        <v>2</v>
      </c>
      <c r="K130" s="29">
        <v>23240</v>
      </c>
      <c r="L130" s="29">
        <f>+D130-J130</f>
        <v>18</v>
      </c>
      <c r="M130" s="47">
        <f>E130-G130</f>
        <v>22178</v>
      </c>
    </row>
    <row r="131" spans="1:13" x14ac:dyDescent="0.25">
      <c r="A131" s="27" t="s">
        <v>258</v>
      </c>
      <c r="B131" s="28" t="s">
        <v>259</v>
      </c>
      <c r="C131" s="28" t="s">
        <v>260</v>
      </c>
      <c r="D131" s="29">
        <v>0</v>
      </c>
      <c r="E131" s="29">
        <v>0</v>
      </c>
      <c r="F131" s="30" t="s">
        <v>64</v>
      </c>
      <c r="G131" s="29">
        <v>2376</v>
      </c>
      <c r="H131" s="29">
        <v>2</v>
      </c>
      <c r="I131" s="29">
        <f t="shared" ref="I131:I132" si="45">+G131*H131</f>
        <v>4752</v>
      </c>
      <c r="J131" s="31">
        <v>16</v>
      </c>
      <c r="K131" s="29">
        <f>+J131*G131</f>
        <v>38016</v>
      </c>
      <c r="L131" s="29">
        <v>0</v>
      </c>
      <c r="M131" s="29">
        <f t="shared" si="44"/>
        <v>-33264</v>
      </c>
    </row>
    <row r="132" spans="1:13" x14ac:dyDescent="0.25">
      <c r="A132" s="27" t="s">
        <v>258</v>
      </c>
      <c r="B132" s="28" t="s">
        <v>261</v>
      </c>
      <c r="C132" s="28" t="s">
        <v>262</v>
      </c>
      <c r="D132" s="29">
        <v>720</v>
      </c>
      <c r="E132" s="29">
        <v>0</v>
      </c>
      <c r="F132" s="30" t="s">
        <v>35</v>
      </c>
      <c r="G132" s="29">
        <v>55.459999999999994</v>
      </c>
      <c r="H132" s="29">
        <v>0</v>
      </c>
      <c r="I132" s="29">
        <f t="shared" si="45"/>
        <v>0</v>
      </c>
      <c r="J132" s="31">
        <v>83</v>
      </c>
      <c r="K132" s="29">
        <f>+J132*G132</f>
        <v>4603.1799999999994</v>
      </c>
      <c r="L132" s="29">
        <v>0</v>
      </c>
      <c r="M132" s="29">
        <f t="shared" si="44"/>
        <v>-4603.1799999999994</v>
      </c>
    </row>
    <row r="133" spans="1:13" ht="15.75" x14ac:dyDescent="0.25">
      <c r="A133" s="48" t="s">
        <v>263</v>
      </c>
      <c r="B133" s="49"/>
      <c r="C133" s="50"/>
      <c r="D133" s="35">
        <f>SUM(D13:D132)</f>
        <v>5546</v>
      </c>
      <c r="E133" s="35">
        <f>SUM(E13:E132)</f>
        <v>751163.35999999987</v>
      </c>
      <c r="F133" s="35"/>
      <c r="G133" s="35">
        <f t="shared" ref="G133:M133" si="46">SUM(G13:G132)</f>
        <v>177385.08387598864</v>
      </c>
      <c r="H133" s="35">
        <f t="shared" si="46"/>
        <v>40254.5</v>
      </c>
      <c r="I133" s="35">
        <f t="shared" si="46"/>
        <v>9935702.2192919981</v>
      </c>
      <c r="J133" s="36">
        <f t="shared" si="46"/>
        <v>23167</v>
      </c>
      <c r="K133" s="35">
        <f t="shared" si="46"/>
        <v>8954146.9259313755</v>
      </c>
      <c r="L133" s="35">
        <f t="shared" si="46"/>
        <v>5745</v>
      </c>
      <c r="M133" s="35">
        <f t="shared" si="46"/>
        <v>1710933.0533606235</v>
      </c>
    </row>
    <row r="134" spans="1:13" ht="15.75" x14ac:dyDescent="0.25">
      <c r="A134" s="37"/>
      <c r="B134" s="37"/>
      <c r="C134" s="37"/>
      <c r="D134" s="38"/>
      <c r="E134" s="38"/>
      <c r="F134" s="38"/>
      <c r="G134" s="38"/>
      <c r="H134" s="38"/>
      <c r="I134" s="38"/>
      <c r="J134" s="39"/>
      <c r="K134" s="38"/>
      <c r="L134" s="38"/>
      <c r="M134" s="38"/>
    </row>
    <row r="135" spans="1:13" x14ac:dyDescent="0.25">
      <c r="A135" s="40"/>
      <c r="B135" s="41"/>
      <c r="C135" s="41"/>
      <c r="D135" s="41"/>
      <c r="E135" s="41"/>
      <c r="F135" s="42"/>
      <c r="G135" s="42"/>
      <c r="H135" s="42"/>
      <c r="I135" s="43"/>
      <c r="J135" s="44"/>
      <c r="K135" s="42"/>
      <c r="L135" s="45"/>
      <c r="M135" s="46"/>
    </row>
    <row r="136" spans="1:13" x14ac:dyDescent="0.25">
      <c r="A136" s="51" t="s">
        <v>264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2"/>
      <c r="M136" s="3"/>
    </row>
    <row r="137" spans="1:13" x14ac:dyDescent="0.25">
      <c r="A137" s="52" t="s">
        <v>265</v>
      </c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1"/>
      <c r="M137" s="3"/>
    </row>
  </sheetData>
  <mergeCells count="12">
    <mergeCell ref="A133:C133"/>
    <mergeCell ref="A136:K136"/>
    <mergeCell ref="A137:K137"/>
    <mergeCell ref="A1:M1"/>
    <mergeCell ref="A5:M5"/>
    <mergeCell ref="A6:M6"/>
    <mergeCell ref="A7:M7"/>
    <mergeCell ref="A9:C9"/>
    <mergeCell ref="D11:E11"/>
    <mergeCell ref="H11:I11"/>
    <mergeCell ref="J11:K11"/>
    <mergeCell ref="L11:M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YOKASTA</vt:lpstr>
      <vt:lpstr>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 De la Cruz Carmona</dc:creator>
  <cp:lastModifiedBy>Yokasta Baez Ramirez</cp:lastModifiedBy>
  <dcterms:created xsi:type="dcterms:W3CDTF">2023-07-03T20:23:41Z</dcterms:created>
  <dcterms:modified xsi:type="dcterms:W3CDTF">2023-07-07T11:09:54Z</dcterms:modified>
</cp:coreProperties>
</file>