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6" i="1" l="1"/>
  <c r="L135" i="1"/>
  <c r="K135" i="1"/>
  <c r="I135" i="1"/>
  <c r="E135" i="1"/>
  <c r="L134" i="1"/>
  <c r="K134" i="1"/>
  <c r="I134" i="1"/>
  <c r="E134" i="1"/>
  <c r="L133" i="1"/>
  <c r="K133" i="1"/>
  <c r="M133" i="1" s="1"/>
  <c r="L132" i="1"/>
  <c r="K132" i="1"/>
  <c r="M132" i="1" s="1"/>
  <c r="K131" i="1"/>
  <c r="M131" i="1" s="1"/>
  <c r="L130" i="1"/>
  <c r="K130" i="1"/>
  <c r="M130" i="1" s="1"/>
  <c r="L129" i="1"/>
  <c r="G129" i="1"/>
  <c r="K129" i="1" s="1"/>
  <c r="M129" i="1" s="1"/>
  <c r="L128" i="1"/>
  <c r="G128" i="1"/>
  <c r="K128" i="1" s="1"/>
  <c r="M128" i="1" s="1"/>
  <c r="L127" i="1"/>
  <c r="G127" i="1"/>
  <c r="K127" i="1" s="1"/>
  <c r="M127" i="1" s="1"/>
  <c r="L126" i="1"/>
  <c r="G126" i="1"/>
  <c r="K126" i="1" s="1"/>
  <c r="M126" i="1" s="1"/>
  <c r="L125" i="1"/>
  <c r="K125" i="1"/>
  <c r="M125" i="1" s="1"/>
  <c r="L124" i="1"/>
  <c r="K124" i="1"/>
  <c r="M124" i="1" s="1"/>
  <c r="L123" i="1"/>
  <c r="K123" i="1"/>
  <c r="I123" i="1"/>
  <c r="L122" i="1"/>
  <c r="K122" i="1"/>
  <c r="I122" i="1"/>
  <c r="M122" i="1" s="1"/>
  <c r="L121" i="1"/>
  <c r="K121" i="1"/>
  <c r="I121" i="1"/>
  <c r="L120" i="1"/>
  <c r="K120" i="1"/>
  <c r="I120" i="1"/>
  <c r="M120" i="1" s="1"/>
  <c r="L119" i="1"/>
  <c r="K119" i="1"/>
  <c r="I119" i="1"/>
  <c r="L118" i="1"/>
  <c r="K118" i="1"/>
  <c r="I118" i="1"/>
  <c r="M118" i="1" s="1"/>
  <c r="L117" i="1"/>
  <c r="K117" i="1"/>
  <c r="I117" i="1"/>
  <c r="L116" i="1"/>
  <c r="K116" i="1"/>
  <c r="I116" i="1"/>
  <c r="M116" i="1" s="1"/>
  <c r="L115" i="1"/>
  <c r="K115" i="1"/>
  <c r="I115" i="1"/>
  <c r="L114" i="1"/>
  <c r="K114" i="1"/>
  <c r="I114" i="1"/>
  <c r="M114" i="1" s="1"/>
  <c r="L113" i="1"/>
  <c r="K113" i="1"/>
  <c r="I113" i="1"/>
  <c r="L112" i="1"/>
  <c r="K112" i="1"/>
  <c r="I112" i="1"/>
  <c r="M112" i="1" s="1"/>
  <c r="L111" i="1"/>
  <c r="K111" i="1"/>
  <c r="I111" i="1"/>
  <c r="L110" i="1"/>
  <c r="K110" i="1"/>
  <c r="I110" i="1"/>
  <c r="M110" i="1" s="1"/>
  <c r="L109" i="1"/>
  <c r="K109" i="1"/>
  <c r="I109" i="1"/>
  <c r="L108" i="1"/>
  <c r="K108" i="1"/>
  <c r="I108" i="1"/>
  <c r="M108" i="1" s="1"/>
  <c r="E108" i="1"/>
  <c r="L107" i="1"/>
  <c r="K107" i="1"/>
  <c r="I107" i="1"/>
  <c r="E107" i="1"/>
  <c r="I106" i="1"/>
  <c r="E106" i="1"/>
  <c r="I105" i="1"/>
  <c r="E105" i="1"/>
  <c r="K104" i="1"/>
  <c r="J104" i="1"/>
  <c r="I104" i="1"/>
  <c r="E104" i="1"/>
  <c r="L103" i="1"/>
  <c r="K103" i="1"/>
  <c r="I103" i="1"/>
  <c r="E103" i="1"/>
  <c r="I102" i="1"/>
  <c r="E102" i="1"/>
  <c r="K102" i="1" s="1"/>
  <c r="L101" i="1"/>
  <c r="K101" i="1"/>
  <c r="I101" i="1"/>
  <c r="E101" i="1"/>
  <c r="L100" i="1"/>
  <c r="K100" i="1"/>
  <c r="I100" i="1"/>
  <c r="M100" i="1" s="1"/>
  <c r="L99" i="1"/>
  <c r="K99" i="1"/>
  <c r="I99" i="1"/>
  <c r="L98" i="1"/>
  <c r="K98" i="1"/>
  <c r="I98" i="1"/>
  <c r="M98" i="1" s="1"/>
  <c r="L97" i="1"/>
  <c r="K97" i="1"/>
  <c r="I97" i="1"/>
  <c r="L96" i="1"/>
  <c r="K96" i="1"/>
  <c r="I96" i="1"/>
  <c r="E96" i="1"/>
  <c r="L95" i="1"/>
  <c r="K95" i="1"/>
  <c r="I95" i="1"/>
  <c r="L94" i="1"/>
  <c r="K94" i="1"/>
  <c r="I94" i="1"/>
  <c r="L93" i="1"/>
  <c r="K93" i="1"/>
  <c r="I93" i="1"/>
  <c r="L92" i="1"/>
  <c r="K92" i="1"/>
  <c r="I92" i="1"/>
  <c r="L91" i="1"/>
  <c r="K91" i="1"/>
  <c r="I91" i="1"/>
  <c r="L90" i="1"/>
  <c r="K90" i="1"/>
  <c r="I90" i="1"/>
  <c r="K89" i="1"/>
  <c r="I89" i="1"/>
  <c r="L88" i="1"/>
  <c r="K88" i="1"/>
  <c r="I88" i="1"/>
  <c r="M88" i="1" s="1"/>
  <c r="L87" i="1"/>
  <c r="K87" i="1"/>
  <c r="I87" i="1"/>
  <c r="K86" i="1"/>
  <c r="I86" i="1"/>
  <c r="E86" i="1"/>
  <c r="L85" i="1"/>
  <c r="K85" i="1"/>
  <c r="I85" i="1"/>
  <c r="L84" i="1"/>
  <c r="K84" i="1"/>
  <c r="I84" i="1"/>
  <c r="M84" i="1" s="1"/>
  <c r="E84" i="1"/>
  <c r="L83" i="1"/>
  <c r="K83" i="1"/>
  <c r="E83" i="1"/>
  <c r="M83" i="1" s="1"/>
  <c r="L82" i="1"/>
  <c r="K82" i="1"/>
  <c r="I82" i="1"/>
  <c r="E82" i="1"/>
  <c r="L81" i="1"/>
  <c r="K81" i="1"/>
  <c r="M81" i="1" s="1"/>
  <c r="E81" i="1"/>
  <c r="K80" i="1"/>
  <c r="I80" i="1"/>
  <c r="K79" i="1"/>
  <c r="M79" i="1" s="1"/>
  <c r="G79" i="1"/>
  <c r="E79" i="1"/>
  <c r="L78" i="1"/>
  <c r="K78" i="1"/>
  <c r="M78" i="1" s="1"/>
  <c r="L77" i="1"/>
  <c r="K77" i="1"/>
  <c r="I77" i="1"/>
  <c r="E77" i="1"/>
  <c r="L76" i="1"/>
  <c r="K76" i="1"/>
  <c r="I76" i="1"/>
  <c r="E76" i="1"/>
  <c r="L75" i="1"/>
  <c r="K75" i="1"/>
  <c r="M75" i="1" s="1"/>
  <c r="G74" i="1"/>
  <c r="K74" i="1" s="1"/>
  <c r="M74" i="1" s="1"/>
  <c r="M73" i="1"/>
  <c r="L73" i="1"/>
  <c r="K73" i="1"/>
  <c r="E73" i="1"/>
  <c r="L72" i="1"/>
  <c r="K72" i="1"/>
  <c r="I72" i="1"/>
  <c r="M72" i="1" s="1"/>
  <c r="E72" i="1"/>
  <c r="L71" i="1"/>
  <c r="K71" i="1"/>
  <c r="M71" i="1" s="1"/>
  <c r="E71" i="1"/>
  <c r="K70" i="1"/>
  <c r="I70" i="1"/>
  <c r="E70" i="1"/>
  <c r="L69" i="1"/>
  <c r="K69" i="1"/>
  <c r="I69" i="1"/>
  <c r="L68" i="1"/>
  <c r="K68" i="1"/>
  <c r="M68" i="1" s="1"/>
  <c r="E68" i="1"/>
  <c r="L67" i="1"/>
  <c r="K67" i="1"/>
  <c r="I67" i="1"/>
  <c r="E67" i="1"/>
  <c r="L66" i="1"/>
  <c r="K66" i="1"/>
  <c r="I66" i="1"/>
  <c r="E66" i="1"/>
  <c r="G65" i="1"/>
  <c r="K65" i="1" s="1"/>
  <c r="M65" i="1" s="1"/>
  <c r="L64" i="1"/>
  <c r="K64" i="1"/>
  <c r="I64" i="1"/>
  <c r="E64" i="1"/>
  <c r="L63" i="1"/>
  <c r="K63" i="1"/>
  <c r="I63" i="1"/>
  <c r="E63" i="1"/>
  <c r="L62" i="1"/>
  <c r="K62" i="1"/>
  <c r="I62" i="1"/>
  <c r="L61" i="1"/>
  <c r="K61" i="1"/>
  <c r="I61" i="1"/>
  <c r="M61" i="1" s="1"/>
  <c r="E61" i="1"/>
  <c r="L60" i="1"/>
  <c r="K60" i="1"/>
  <c r="I60" i="1"/>
  <c r="E60" i="1"/>
  <c r="M60" i="1" s="1"/>
  <c r="L59" i="1"/>
  <c r="K59" i="1"/>
  <c r="I59" i="1"/>
  <c r="K58" i="1"/>
  <c r="I58" i="1"/>
  <c r="M58" i="1" s="1"/>
  <c r="L57" i="1"/>
  <c r="K57" i="1"/>
  <c r="I57" i="1"/>
  <c r="K56" i="1"/>
  <c r="I56" i="1"/>
  <c r="K55" i="1"/>
  <c r="I55" i="1"/>
  <c r="K54" i="1"/>
  <c r="I54" i="1"/>
  <c r="L53" i="1"/>
  <c r="K53" i="1"/>
  <c r="I53" i="1"/>
  <c r="K52" i="1"/>
  <c r="I52" i="1"/>
  <c r="L51" i="1"/>
  <c r="K51" i="1"/>
  <c r="I51" i="1"/>
  <c r="L50" i="1"/>
  <c r="K50" i="1"/>
  <c r="I50" i="1"/>
  <c r="L49" i="1"/>
  <c r="K49" i="1"/>
  <c r="I49" i="1"/>
  <c r="L48" i="1"/>
  <c r="K48" i="1"/>
  <c r="I48" i="1"/>
  <c r="H47" i="1"/>
  <c r="H136" i="1" s="1"/>
  <c r="E47" i="1"/>
  <c r="I46" i="1"/>
  <c r="M46" i="1" s="1"/>
  <c r="K45" i="1"/>
  <c r="I45" i="1"/>
  <c r="E45" i="1"/>
  <c r="L44" i="1"/>
  <c r="G44" i="1"/>
  <c r="K44" i="1" s="1"/>
  <c r="M44" i="1" s="1"/>
  <c r="L43" i="1"/>
  <c r="K43" i="1"/>
  <c r="I43" i="1"/>
  <c r="E43" i="1"/>
  <c r="G42" i="1"/>
  <c r="K42" i="1" s="1"/>
  <c r="M42" i="1" s="1"/>
  <c r="G41" i="1"/>
  <c r="K41" i="1" s="1"/>
  <c r="M41" i="1" s="1"/>
  <c r="K40" i="1"/>
  <c r="I40" i="1"/>
  <c r="M40" i="1" s="1"/>
  <c r="K39" i="1"/>
  <c r="I39" i="1"/>
  <c r="K38" i="1"/>
  <c r="I38" i="1"/>
  <c r="M38" i="1" s="1"/>
  <c r="K37" i="1"/>
  <c r="I37" i="1"/>
  <c r="M37" i="1" s="1"/>
  <c r="L36" i="1"/>
  <c r="K36" i="1"/>
  <c r="I36" i="1"/>
  <c r="L35" i="1"/>
  <c r="K35" i="1"/>
  <c r="I35" i="1"/>
  <c r="E35" i="1"/>
  <c r="L34" i="1"/>
  <c r="K34" i="1"/>
  <c r="I34" i="1"/>
  <c r="L33" i="1"/>
  <c r="K33" i="1"/>
  <c r="I33" i="1"/>
  <c r="L32" i="1"/>
  <c r="K32" i="1"/>
  <c r="I32" i="1"/>
  <c r="L31" i="1"/>
  <c r="K31" i="1"/>
  <c r="I31" i="1"/>
  <c r="L30" i="1"/>
  <c r="K30" i="1"/>
  <c r="I30" i="1"/>
  <c r="E30" i="1"/>
  <c r="L29" i="1"/>
  <c r="K29" i="1"/>
  <c r="I29" i="1"/>
  <c r="L28" i="1"/>
  <c r="K28" i="1"/>
  <c r="I28" i="1"/>
  <c r="L27" i="1"/>
  <c r="K27" i="1"/>
  <c r="I27" i="1"/>
  <c r="E27" i="1"/>
  <c r="M27" i="1" s="1"/>
  <c r="L26" i="1"/>
  <c r="K26" i="1"/>
  <c r="I26" i="1"/>
  <c r="E26" i="1"/>
  <c r="M26" i="1" s="1"/>
  <c r="L25" i="1"/>
  <c r="K25" i="1"/>
  <c r="I25" i="1"/>
  <c r="M25" i="1" s="1"/>
  <c r="E25" i="1"/>
  <c r="L24" i="1"/>
  <c r="K24" i="1"/>
  <c r="I24" i="1"/>
  <c r="M24" i="1" s="1"/>
  <c r="G23" i="1"/>
  <c r="M22" i="1"/>
  <c r="L22" i="1"/>
  <c r="K22" i="1"/>
  <c r="K21" i="1"/>
  <c r="M21" i="1" s="1"/>
  <c r="L20" i="1"/>
  <c r="K20" i="1"/>
  <c r="I20" i="1"/>
  <c r="E20" i="1"/>
  <c r="L19" i="1"/>
  <c r="K19" i="1"/>
  <c r="I19" i="1"/>
  <c r="L18" i="1"/>
  <c r="K18" i="1"/>
  <c r="I18" i="1"/>
  <c r="M17" i="1"/>
  <c r="J17" i="1"/>
  <c r="L16" i="1"/>
  <c r="K16" i="1"/>
  <c r="I16" i="1"/>
  <c r="M16" i="1" s="1"/>
  <c r="L15" i="1"/>
  <c r="K15" i="1"/>
  <c r="I15" i="1"/>
  <c r="J14" i="1"/>
  <c r="K14" i="1" s="1"/>
  <c r="I14" i="1"/>
  <c r="M15" i="1" l="1"/>
  <c r="M19" i="1"/>
  <c r="M31" i="1"/>
  <c r="M36" i="1"/>
  <c r="M51" i="1"/>
  <c r="M66" i="1"/>
  <c r="M76" i="1"/>
  <c r="M77" i="1"/>
  <c r="M85" i="1"/>
  <c r="M86" i="1"/>
  <c r="M89" i="1"/>
  <c r="M92" i="1"/>
  <c r="M96" i="1"/>
  <c r="M97" i="1"/>
  <c r="M102" i="1"/>
  <c r="G136" i="1"/>
  <c r="M29" i="1"/>
  <c r="M33" i="1"/>
  <c r="I47" i="1"/>
  <c r="I136" i="1" s="1"/>
  <c r="M49" i="1"/>
  <c r="M53" i="1"/>
  <c r="M55" i="1"/>
  <c r="M62" i="1"/>
  <c r="M87" i="1"/>
  <c r="M90" i="1"/>
  <c r="M94" i="1"/>
  <c r="M99" i="1"/>
  <c r="M135" i="1"/>
  <c r="M64" i="1"/>
  <c r="K23" i="1"/>
  <c r="M23" i="1" s="1"/>
  <c r="E136" i="1"/>
  <c r="M30" i="1"/>
  <c r="M34" i="1"/>
  <c r="M39" i="1"/>
  <c r="M43" i="1"/>
  <c r="J47" i="1"/>
  <c r="K47" i="1" s="1"/>
  <c r="M50" i="1"/>
  <c r="M54" i="1"/>
  <c r="M56" i="1"/>
  <c r="M59" i="1"/>
  <c r="M63" i="1"/>
  <c r="M69" i="1"/>
  <c r="M80" i="1"/>
  <c r="M93" i="1"/>
  <c r="M103" i="1"/>
  <c r="M104" i="1"/>
  <c r="M107" i="1"/>
  <c r="M109" i="1"/>
  <c r="M113" i="1"/>
  <c r="M117" i="1"/>
  <c r="M121" i="1"/>
  <c r="M18" i="1"/>
  <c r="M28" i="1"/>
  <c r="M32" i="1"/>
  <c r="M45" i="1"/>
  <c r="M48" i="1"/>
  <c r="M52" i="1"/>
  <c r="M57" i="1"/>
  <c r="M67" i="1"/>
  <c r="M82" i="1"/>
  <c r="M91" i="1"/>
  <c r="M95" i="1"/>
  <c r="M101" i="1"/>
  <c r="M111" i="1"/>
  <c r="M115" i="1"/>
  <c r="M119" i="1"/>
  <c r="M123" i="1"/>
  <c r="M47" i="1"/>
  <c r="L136" i="1"/>
  <c r="M20" i="1"/>
  <c r="M35" i="1"/>
  <c r="M70" i="1"/>
  <c r="M134" i="1"/>
  <c r="M14" i="1"/>
  <c r="K105" i="1"/>
  <c r="K106" i="1"/>
  <c r="M106" i="1" s="1"/>
  <c r="J136" i="1" l="1"/>
  <c r="K136" i="1"/>
  <c r="M105" i="1"/>
  <c r="M136" i="1" s="1"/>
</calcChain>
</file>

<file path=xl/sharedStrings.xml><?xml version="1.0" encoding="utf-8"?>
<sst xmlns="http://schemas.openxmlformats.org/spreadsheetml/2006/main" count="512" uniqueCount="267">
  <si>
    <t xml:space="preserve">Balance inicial </t>
  </si>
  <si>
    <t xml:space="preserve">ENTRADAS </t>
  </si>
  <si>
    <t>SALIDAS</t>
  </si>
  <si>
    <t xml:space="preserve">BALANCE FINAL </t>
  </si>
  <si>
    <t>ccp-Aux.</t>
  </si>
  <si>
    <t xml:space="preserve">   CODIGO DE INST</t>
  </si>
  <si>
    <t xml:space="preserve">   DESCRIPCION DE ACTIVOS O BIEN</t>
  </si>
  <si>
    <t>CANTIDAD</t>
  </si>
  <si>
    <t>VALOR</t>
  </si>
  <si>
    <t xml:space="preserve">   UNIDAD DE MEDIDA  </t>
  </si>
  <si>
    <t>COSTO UNITARIO EN RD$</t>
  </si>
  <si>
    <t xml:space="preserve">CANTIDAD </t>
  </si>
  <si>
    <t xml:space="preserve">VALOR </t>
  </si>
  <si>
    <t>EXISTENCIA</t>
  </si>
  <si>
    <t>VALOR EN RD$</t>
  </si>
  <si>
    <t>2.3.1.1.01</t>
  </si>
  <si>
    <t>ALM-001</t>
  </si>
  <si>
    <t>RANCION ALIMENTICIA</t>
  </si>
  <si>
    <t>RACIONES</t>
  </si>
  <si>
    <t>2.3.3.1.01</t>
  </si>
  <si>
    <t>PB-001</t>
  </si>
  <si>
    <t>RESMA DE PAPEL EN BLANCO 8 1/2X11 10/1</t>
  </si>
  <si>
    <t>RESMA</t>
  </si>
  <si>
    <t>PB-002</t>
  </si>
  <si>
    <t>RESMA DE PAPEL EN BLANCO 8 1/2X13 10/1</t>
  </si>
  <si>
    <t>TA-001</t>
  </si>
  <si>
    <t>TARJETA CONTROL DE ALMACEN IMPRESO</t>
  </si>
  <si>
    <t>UNIDADE</t>
  </si>
  <si>
    <t>2.3.3.2.01</t>
  </si>
  <si>
    <t>FT-002</t>
  </si>
  <si>
    <t>FOLDERS MANILA  8 1/2X11</t>
  </si>
  <si>
    <t>CAJAS</t>
  </si>
  <si>
    <t>PAPEL HIGIENICO DE BAÑO 12/1</t>
  </si>
  <si>
    <t>FARDOS</t>
  </si>
  <si>
    <t>PB-003</t>
  </si>
  <si>
    <t>PAPEL DE BAÑO</t>
  </si>
  <si>
    <t>RES-004</t>
  </si>
  <si>
    <t>RESMA DE HOJAS EJECUTIVA 7.25X10.5 PGS</t>
  </si>
  <si>
    <t>UNIDADES</t>
  </si>
  <si>
    <t>PF-001</t>
  </si>
  <si>
    <t>FOLDERS MANILA  8 1/2X13</t>
  </si>
  <si>
    <t>SER-001</t>
  </si>
  <si>
    <t>SERVILLETAS CUADRADAS</t>
  </si>
  <si>
    <t>PT-001</t>
  </si>
  <si>
    <t>FOLDER TIPO ACORDEON 10X12</t>
  </si>
  <si>
    <t>UNIDAD</t>
  </si>
  <si>
    <t>PT-002</t>
  </si>
  <si>
    <t xml:space="preserve">PAPEL TOALLA </t>
  </si>
  <si>
    <t>PS-003</t>
  </si>
  <si>
    <t>SERVILLETAS 500/1</t>
  </si>
  <si>
    <t>SB-001</t>
  </si>
  <si>
    <t>CLIPS PEQUEÑOS 50/1</t>
  </si>
  <si>
    <t>SP-001</t>
  </si>
  <si>
    <t>SOBRE MANILA NO. 7 DE PAGO 500/1</t>
  </si>
  <si>
    <t>SM-002</t>
  </si>
  <si>
    <t>CAJAS TROQUELADA P/A 25/1</t>
  </si>
  <si>
    <t>2.3.3.3.01</t>
  </si>
  <si>
    <t>LB-001</t>
  </si>
  <si>
    <t>PAQUETES</t>
  </si>
  <si>
    <t>LB-002</t>
  </si>
  <si>
    <t>LIBRETA RALLADA 8 1/2 X11</t>
  </si>
  <si>
    <t>SH-001</t>
  </si>
  <si>
    <t>SOBRES No.7 1/4X5/4 EN HILO CREAMA</t>
  </si>
  <si>
    <t>LB-0001</t>
  </si>
  <si>
    <t>LIBRO RECORD 300 PAGINA</t>
  </si>
  <si>
    <t xml:space="preserve">PAQUETES </t>
  </si>
  <si>
    <t>LIBRO RECORD 500 PAGINA</t>
  </si>
  <si>
    <t>2.3.5.5.01</t>
  </si>
  <si>
    <t>FN-002</t>
  </si>
  <si>
    <t>FUNDAS N. DE BASURA DE 30 GLS 100/1</t>
  </si>
  <si>
    <t>FN-001</t>
  </si>
  <si>
    <t>FUNDAS N. DE BASURA DE 55 GLS 100/1</t>
  </si>
  <si>
    <t>GUA-003</t>
  </si>
  <si>
    <t>GUANTES PARA LIMPIEZA</t>
  </si>
  <si>
    <t>EPAT-004</t>
  </si>
  <si>
    <t>PALITA DE RECOGEDORA DE BASURA</t>
  </si>
  <si>
    <t>ZAC-001</t>
  </si>
  <si>
    <t>ZAFACON PLASTICO CON TAPA 25 LITROS</t>
  </si>
  <si>
    <t>2.3.7.1.01</t>
  </si>
  <si>
    <t>COMB-0001</t>
  </si>
  <si>
    <t>COMBUSTIBLE TICKETS 500</t>
  </si>
  <si>
    <t>COMB-0002</t>
  </si>
  <si>
    <t>COMBUSTIBLE TICKETS 1000</t>
  </si>
  <si>
    <t>2.3.7.2.99</t>
  </si>
  <si>
    <t>TI-005</t>
  </si>
  <si>
    <t>TINTA EPSON 504 AMARILLA</t>
  </si>
  <si>
    <t>UND</t>
  </si>
  <si>
    <t>TI-008</t>
  </si>
  <si>
    <t>TINTA EPSON 504 AZUL</t>
  </si>
  <si>
    <t>TI-007</t>
  </si>
  <si>
    <t>TINTA EPSON 504 MAGENTA (ROSADA)</t>
  </si>
  <si>
    <t>TI-006</t>
  </si>
  <si>
    <t>TINTA EPSON 504 NEGRA</t>
  </si>
  <si>
    <t>TI-030</t>
  </si>
  <si>
    <t>TINTA EPSON 664 AMARILLA</t>
  </si>
  <si>
    <t>TI-002</t>
  </si>
  <si>
    <t>TINTA EPSON 664 AZUL</t>
  </si>
  <si>
    <t>TI-003</t>
  </si>
  <si>
    <t>TINTA EPSON 664 MAGENTA (ROSADA)</t>
  </si>
  <si>
    <t>TI-004</t>
  </si>
  <si>
    <t>TINTA EPSON 664 NEGRA</t>
  </si>
  <si>
    <t>TO-003</t>
  </si>
  <si>
    <t>TINTA EPSON 544 NEGRA</t>
  </si>
  <si>
    <t>TOH-025</t>
  </si>
  <si>
    <t>TINTA EPSON 544 AZUL</t>
  </si>
  <si>
    <t>TO-006</t>
  </si>
  <si>
    <t>TINTA EPSON 544 MAGENTA</t>
  </si>
  <si>
    <t>TO-002</t>
  </si>
  <si>
    <t>TINTA EPSON 544 AMARILLO</t>
  </si>
  <si>
    <t>GALH003</t>
  </si>
  <si>
    <t>GALONES DE ALCOHOL 6/1</t>
  </si>
  <si>
    <t>2.3.9.1.01</t>
  </si>
  <si>
    <t>AMB.001</t>
  </si>
  <si>
    <t>AMBIENTADORES GLADE 9 ONZA</t>
  </si>
  <si>
    <t>AMB.GLADE AUT. SPRAY REFI 8 OZ</t>
  </si>
  <si>
    <t>GC-007</t>
  </si>
  <si>
    <t>GALONES DE CLORO 6/1</t>
  </si>
  <si>
    <t>GUA-002</t>
  </si>
  <si>
    <t>GUANTES DESECHABLE</t>
  </si>
  <si>
    <t>JAB-002</t>
  </si>
  <si>
    <t>JABON LIQUIDO DE CUABA</t>
  </si>
  <si>
    <t>CC-001</t>
  </si>
  <si>
    <t>CEPILLOS DE PARED</t>
  </si>
  <si>
    <t>CL-001</t>
  </si>
  <si>
    <t>CLORO</t>
  </si>
  <si>
    <t>GALON</t>
  </si>
  <si>
    <t>CL-002</t>
  </si>
  <si>
    <t>CLORO LIQUIDO 6/1 GLS</t>
  </si>
  <si>
    <t>DG-001</t>
  </si>
  <si>
    <t xml:space="preserve">CUBETAS PLASTICAS  </t>
  </si>
  <si>
    <t>GD-006</t>
  </si>
  <si>
    <t>DESCALIN</t>
  </si>
  <si>
    <t>GD-008</t>
  </si>
  <si>
    <t>GALONES DE DECALIN 6/1</t>
  </si>
  <si>
    <t>GD-001</t>
  </si>
  <si>
    <t xml:space="preserve">GALONES DE DESIF. CON AROMA 6/1 </t>
  </si>
  <si>
    <t>GJ-003</t>
  </si>
  <si>
    <t>GALONES DE JABON LIQUIDO 6/1</t>
  </si>
  <si>
    <t>SHAMP-001</t>
  </si>
  <si>
    <t>SHAMPOO DE VEHICULO</t>
  </si>
  <si>
    <t>ESC-001</t>
  </si>
  <si>
    <t>ESCOBA CON SU PALO</t>
  </si>
  <si>
    <t>CLIPS BILLETERO PEQUEÑO</t>
  </si>
  <si>
    <t>AMB-001</t>
  </si>
  <si>
    <t>AMBIENTADORES EN AEROSOL8OZ.</t>
  </si>
  <si>
    <t>PA-001</t>
  </si>
  <si>
    <t>PIEDRAS AROMATICAS</t>
  </si>
  <si>
    <t>2.3.9.2.01</t>
  </si>
  <si>
    <t>CAJ-001</t>
  </si>
  <si>
    <t>BLA-001</t>
  </si>
  <si>
    <t>BOLIGRAFOS AZUL 12/1</t>
  </si>
  <si>
    <t>CB-004</t>
  </si>
  <si>
    <t>CLIPS BINDER 3/4 19 MM PEQUEÑOS</t>
  </si>
  <si>
    <t>CAJITAS</t>
  </si>
  <si>
    <t>CB-005</t>
  </si>
  <si>
    <t>CLIPS BILLETERO GRANDE</t>
  </si>
  <si>
    <t xml:space="preserve">CLIPS BINDER2 51MM GRANDES </t>
  </si>
  <si>
    <t>CORRECTOR LIQUIDO TIPO 12/1</t>
  </si>
  <si>
    <t>DVR-002</t>
  </si>
  <si>
    <t>DVD-R EN BLANCO</t>
  </si>
  <si>
    <t>CD-001</t>
  </si>
  <si>
    <t>CLIPS BILLETERO MEDIANO</t>
  </si>
  <si>
    <t>FG-001</t>
  </si>
  <si>
    <t xml:space="preserve">FELPAS UNI-BALL 207 AZUL </t>
  </si>
  <si>
    <t>GB-001</t>
  </si>
  <si>
    <t xml:space="preserve">GOMAS BANDA </t>
  </si>
  <si>
    <t>GE-003</t>
  </si>
  <si>
    <t xml:space="preserve"> GRAPADORA444</t>
  </si>
  <si>
    <t>GE-002</t>
  </si>
  <si>
    <t>GRAPAS ESTANDAR 26/6</t>
  </si>
  <si>
    <t>LC-001</t>
  </si>
  <si>
    <t xml:space="preserve">LAPIZ DE CARBON HB #2 12/1 </t>
  </si>
  <si>
    <t>MA-006</t>
  </si>
  <si>
    <t>MARCADOR DE AGUA PARA PIZ ROJO 12/1</t>
  </si>
  <si>
    <t>M-003</t>
  </si>
  <si>
    <t>MARCADORES AZULES 12/1</t>
  </si>
  <si>
    <t>M-002</t>
  </si>
  <si>
    <t>MARCADORES NEGRO 12/1</t>
  </si>
  <si>
    <t>M-004</t>
  </si>
  <si>
    <t>MARCADORES VERDE 12/1</t>
  </si>
  <si>
    <t>PR-004</t>
  </si>
  <si>
    <t xml:space="preserve">PAPEL R.PARA MAQUINA SUMADORA200/1 </t>
  </si>
  <si>
    <t>PAQUETE</t>
  </si>
  <si>
    <t>R-003</t>
  </si>
  <si>
    <t>RESALTADORES AMARILLO 12/1</t>
  </si>
  <si>
    <t>R-004</t>
  </si>
  <si>
    <t>RESALTADORES VERDE 12/1</t>
  </si>
  <si>
    <t>TAP-001</t>
  </si>
  <si>
    <t>GANCHO ACCOR PARA ARCHIVO</t>
  </si>
  <si>
    <t>POSTI-IT BANDERITA 5/1</t>
  </si>
  <si>
    <t xml:space="preserve">TABLA DE APOYO TIPO CARPETA </t>
  </si>
  <si>
    <t>MARCADOR DE AGUA PARA PIZ. VERDE</t>
  </si>
  <si>
    <t>PC-001</t>
  </si>
  <si>
    <t>PH-001</t>
  </si>
  <si>
    <t>PT-003</t>
  </si>
  <si>
    <t>PERFORADORA DE DOS HOYOS</t>
  </si>
  <si>
    <t>RESALTADORES AZULES 12/1</t>
  </si>
  <si>
    <t>TON-0001</t>
  </si>
  <si>
    <t>TON-0002</t>
  </si>
  <si>
    <t>TON-0003</t>
  </si>
  <si>
    <t>TON-0004</t>
  </si>
  <si>
    <t>TON-0005</t>
  </si>
  <si>
    <t>TON-0006</t>
  </si>
  <si>
    <t>TON-0007</t>
  </si>
  <si>
    <t>TON-0008</t>
  </si>
  <si>
    <t>TON-0009</t>
  </si>
  <si>
    <t>TON-0010</t>
  </si>
  <si>
    <t>TON-0011</t>
  </si>
  <si>
    <t>TON-0012</t>
  </si>
  <si>
    <t>TON-0013</t>
  </si>
  <si>
    <t>TON-0014</t>
  </si>
  <si>
    <t>TON-0015</t>
  </si>
  <si>
    <t>TON-0016</t>
  </si>
  <si>
    <t>TON-0017</t>
  </si>
  <si>
    <t>CART-001</t>
  </si>
  <si>
    <t>CARTUCHO T6641 NEGRO</t>
  </si>
  <si>
    <t>CART-002</t>
  </si>
  <si>
    <t>CARTUCHO T6644 AMARILLO</t>
  </si>
  <si>
    <t>CART-003</t>
  </si>
  <si>
    <t>CARTUCHO T6642 CYAN</t>
  </si>
  <si>
    <t>CART-004</t>
  </si>
  <si>
    <t>CARTUCHO T6643 MAGENTA</t>
  </si>
  <si>
    <t>BT-0001</t>
  </si>
  <si>
    <t>BOTELLAS DE TINTA T544 NEGRO</t>
  </si>
  <si>
    <t>BT-0002</t>
  </si>
  <si>
    <t>BOTELLAS DE TINTA T544 YELLOW</t>
  </si>
  <si>
    <t>BT-0003</t>
  </si>
  <si>
    <t>BOTELLAS DE TINTA T544 MAGENTA</t>
  </si>
  <si>
    <t>BT-0004</t>
  </si>
  <si>
    <t>BOTELLAS DE TINTA T544 AZUL</t>
  </si>
  <si>
    <t>2.3.9.9.01</t>
  </si>
  <si>
    <t>CDH-001</t>
  </si>
  <si>
    <t xml:space="preserve">CINTA ADHESIVA DE EMPAQUE </t>
  </si>
  <si>
    <t>CDH-002</t>
  </si>
  <si>
    <t xml:space="preserve">CINTA ADHESIVA DE TAPE </t>
  </si>
  <si>
    <t xml:space="preserve">  TOTALES  RD$</t>
  </si>
  <si>
    <t>REYES DE LA CRUZ CARMONA</t>
  </si>
  <si>
    <t>ASIMILADA MILITAR, ISSFFAAA</t>
  </si>
  <si>
    <t>TONER EPSON RIBBON CARTRIDGE S0115631</t>
  </si>
  <si>
    <t>TONER HP 05A BLACK-C</t>
  </si>
  <si>
    <t>TONER HP 0Q6000A BLACK</t>
  </si>
  <si>
    <t>TONER HP 0Q6001A CYAN</t>
  </si>
  <si>
    <t>TONER HP 0Q6003A MAGENTA</t>
  </si>
  <si>
    <t>TONER HP 0Q6002A YELL</t>
  </si>
  <si>
    <t>TONER HP 19A CF-219A</t>
  </si>
  <si>
    <t>TONER HP 206A W2110A BLACK</t>
  </si>
  <si>
    <t>TONER HP 206A W2112A YELLOW</t>
  </si>
  <si>
    <t>TONER HP 206A W2111A CYAN</t>
  </si>
  <si>
    <t>TONER HP 206A W2113A MAGENTA</t>
  </si>
  <si>
    <t>TONER HP CF-230A ·30A BLACK-HP</t>
  </si>
  <si>
    <t>TONER HP Q5949A BLACK</t>
  </si>
  <si>
    <t>TONER IMP HP Q7553A HP</t>
  </si>
  <si>
    <t>TONER HP 70A</t>
  </si>
  <si>
    <t>TONER HP 71A</t>
  </si>
  <si>
    <t xml:space="preserve">                                        MINISTERIO DE DEFENSA</t>
  </si>
  <si>
    <t>INSTITUTO DE LA SEGURIDAD SOCIAL DE LAS FUERZAS ARMADAS ISSFFAA</t>
  </si>
  <si>
    <t xml:space="preserve">                                      "Todo por la Patria"</t>
  </si>
  <si>
    <t xml:space="preserve">SOBRE MANILA  8 1/2 X 11 </t>
  </si>
  <si>
    <t>LIBRETA RALLADA  PEQUEÑA 5X8</t>
  </si>
  <si>
    <t>PLATOS DESECHABLES C/DIVISION</t>
  </si>
  <si>
    <t>CB-001</t>
  </si>
  <si>
    <t>CAJAS TROQUELADA P/A TIPO MALETIN</t>
  </si>
  <si>
    <t>SD-001</t>
  </si>
  <si>
    <t>DETERGENTE EN SACO</t>
  </si>
  <si>
    <t>POSTI-IT COLORES 4/1</t>
  </si>
  <si>
    <t xml:space="preserve">PAPEL ROLLOS PARA MAQ. PUNTO DE VENTA 21/4 </t>
  </si>
  <si>
    <t>INVENTARIO DE ALMACEN OCTUBRE, NOVIEMBRE Y DICIEMBRE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</si>
</sst>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/>
    <xf numFmtId="164" fontId="3" fillId="0" borderId="0" xfId="1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4" fontId="7" fillId="2" borderId="5" xfId="1" applyFont="1" applyFill="1" applyBorder="1" applyAlignment="1">
      <alignment horizontal="center" vertical="center"/>
    </xf>
    <xf numFmtId="164" fontId="7" fillId="2" borderId="6" xfId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/>
    </xf>
    <xf numFmtId="4" fontId="9" fillId="2" borderId="8" xfId="1" applyNumberFormat="1" applyFont="1" applyFill="1" applyBorder="1" applyAlignment="1">
      <alignment vertical="center"/>
    </xf>
    <xf numFmtId="4" fontId="9" fillId="2" borderId="8" xfId="1" applyNumberFormat="1" applyFont="1" applyFill="1" applyBorder="1" applyAlignment="1">
      <alignment horizontal="right" vertical="center"/>
    </xf>
    <xf numFmtId="4" fontId="10" fillId="2" borderId="8" xfId="1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horizontal="left"/>
    </xf>
    <xf numFmtId="4" fontId="10" fillId="2" borderId="8" xfId="1" applyNumberFormat="1" applyFont="1" applyFill="1" applyBorder="1" applyAlignment="1">
      <alignment horizontal="right" vertical="center"/>
    </xf>
    <xf numFmtId="4" fontId="5" fillId="2" borderId="8" xfId="1" applyNumberFormat="1" applyFont="1" applyFill="1" applyBorder="1" applyAlignment="1">
      <alignment vertical="center"/>
    </xf>
    <xf numFmtId="4" fontId="11" fillId="2" borderId="8" xfId="1" applyNumberFormat="1" applyFont="1" applyFill="1" applyBorder="1" applyAlignment="1">
      <alignment vertical="center"/>
    </xf>
    <xf numFmtId="0" fontId="9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164" fontId="12" fillId="0" borderId="0" xfId="1" applyFont="1" applyFill="1" applyBorder="1" applyAlignment="1">
      <alignment horizontal="right"/>
    </xf>
    <xf numFmtId="0" fontId="13" fillId="0" borderId="0" xfId="0" applyFont="1" applyFill="1" applyAlignment="1">
      <alignment horizontal="left"/>
    </xf>
    <xf numFmtId="164" fontId="12" fillId="0" borderId="0" xfId="1" applyFont="1" applyFill="1" applyBorder="1" applyAlignment="1">
      <alignment horizontal="left"/>
    </xf>
    <xf numFmtId="164" fontId="9" fillId="0" borderId="0" xfId="1" applyFont="1" applyFill="1" applyBorder="1" applyAlignment="1">
      <alignment horizontal="right"/>
    </xf>
    <xf numFmtId="164" fontId="3" fillId="0" borderId="0" xfId="1" applyFont="1" applyFill="1" applyAlignment="1">
      <alignment horizontal="right"/>
    </xf>
    <xf numFmtId="0" fontId="0" fillId="0" borderId="0" xfId="0" applyAlignment="1">
      <alignment horizontal="center"/>
    </xf>
    <xf numFmtId="0" fontId="3" fillId="2" borderId="0" xfId="0" applyFont="1" applyFill="1"/>
    <xf numFmtId="14" fontId="9" fillId="2" borderId="8" xfId="0" applyNumberFormat="1" applyFont="1" applyFill="1" applyBorder="1" applyAlignment="1">
      <alignment horizontal="left"/>
    </xf>
    <xf numFmtId="14" fontId="10" fillId="2" borderId="8" xfId="0" applyNumberFormat="1" applyFont="1" applyFill="1" applyBorder="1" applyAlignment="1">
      <alignment horizontal="left"/>
    </xf>
    <xf numFmtId="14" fontId="9" fillId="0" borderId="0" xfId="0" applyNumberFormat="1" applyFont="1" applyFill="1" applyAlignment="1">
      <alignment horizontal="left"/>
    </xf>
    <xf numFmtId="0" fontId="14" fillId="0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164" fontId="5" fillId="6" borderId="12" xfId="1" applyFont="1" applyFill="1" applyBorder="1" applyAlignment="1">
      <alignment horizontal="center"/>
    </xf>
    <xf numFmtId="164" fontId="5" fillId="6" borderId="13" xfId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171450</xdr:colOff>
      <xdr:row>1</xdr:row>
      <xdr:rowOff>133350</xdr:rowOff>
    </xdr:from>
    <xdr:ext cx="1047750" cy="685800"/>
    <xdr:pic>
      <xdr:nvPicPr>
        <xdr:cNvPr id="6" name="Imagen 5" descr="C:\Users\logando\Desktop\logo issffaa 2020 chi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323850"/>
          <a:ext cx="1047750" cy="685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0"/>
  <sheetViews>
    <sheetView tabSelected="1" topLeftCell="A127" workbookViewId="0">
      <selection activeCell="A140" sqref="A140:K140"/>
    </sheetView>
  </sheetViews>
  <sheetFormatPr baseColWidth="10" defaultRowHeight="15" x14ac:dyDescent="0.25"/>
  <cols>
    <col min="1" max="1" width="9.140625" style="28" customWidth="1"/>
    <col min="2" max="2" width="9.42578125" style="28" customWidth="1"/>
    <col min="3" max="3" width="26.85546875" customWidth="1"/>
    <col min="4" max="4" width="12" customWidth="1"/>
    <col min="5" max="5" width="15.140625" customWidth="1"/>
    <col min="6" max="6" width="7.5703125" customWidth="1"/>
    <col min="7" max="7" width="13.140625" customWidth="1"/>
    <col min="9" max="9" width="16.28515625" customWidth="1"/>
    <col min="11" max="11" width="15.28515625" customWidth="1"/>
    <col min="13" max="13" width="14.28515625" customWidth="1"/>
  </cols>
  <sheetData>
    <row r="1" spans="1:13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2"/>
      <c r="M1" s="27"/>
    </row>
    <row r="2" spans="1:13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1"/>
      <c r="M2" s="27"/>
    </row>
    <row r="3" spans="1:13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x14ac:dyDescent="0.25">
      <c r="A4" s="1"/>
      <c r="B4" s="1"/>
      <c r="C4" s="1"/>
      <c r="D4" s="1"/>
      <c r="E4" s="2"/>
      <c r="F4" s="1"/>
      <c r="G4" s="1"/>
      <c r="H4" s="1"/>
      <c r="I4" s="27"/>
      <c r="J4" s="33"/>
      <c r="K4" s="1"/>
      <c r="L4" s="2"/>
      <c r="M4" s="27"/>
    </row>
    <row r="5" spans="1:13" x14ac:dyDescent="0.25">
      <c r="A5" s="1"/>
      <c r="B5" s="1"/>
      <c r="C5" s="1"/>
      <c r="D5" s="1"/>
      <c r="E5" s="2"/>
      <c r="F5" s="1"/>
      <c r="G5" s="1"/>
      <c r="H5" s="1"/>
      <c r="I5" s="27"/>
      <c r="J5" s="33"/>
      <c r="K5" s="1"/>
      <c r="L5" s="2"/>
      <c r="M5" s="27"/>
    </row>
    <row r="6" spans="1:13" x14ac:dyDescent="0.25">
      <c r="A6" s="1"/>
      <c r="B6" s="1"/>
      <c r="C6" s="1"/>
      <c r="D6" s="1"/>
      <c r="E6" s="2"/>
      <c r="F6" s="1"/>
      <c r="G6" s="1"/>
      <c r="H6" s="1"/>
      <c r="I6" s="27"/>
      <c r="J6" s="33"/>
      <c r="K6" s="1"/>
      <c r="L6" s="2"/>
      <c r="M6" s="27"/>
    </row>
    <row r="7" spans="1:13" x14ac:dyDescent="0.25">
      <c r="A7" s="37" t="s">
        <v>254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3" ht="18" x14ac:dyDescent="0.25">
      <c r="A8" s="38" t="s">
        <v>255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 ht="15.75" x14ac:dyDescent="0.25">
      <c r="A9" s="39" t="s">
        <v>256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3" ht="15.75" x14ac:dyDescent="0.25">
      <c r="A10" s="39" t="s">
        <v>266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ht="15.75" thickBot="1" x14ac:dyDescent="0.3"/>
    <row r="12" spans="1:13" ht="16.5" thickBot="1" x14ac:dyDescent="0.3">
      <c r="A12" s="29"/>
      <c r="B12" s="3"/>
      <c r="C12" s="4"/>
      <c r="D12" s="40" t="s">
        <v>0</v>
      </c>
      <c r="E12" s="41"/>
      <c r="F12" s="5"/>
      <c r="G12" s="5"/>
      <c r="H12" s="42" t="s">
        <v>1</v>
      </c>
      <c r="I12" s="43"/>
      <c r="J12" s="44" t="s">
        <v>2</v>
      </c>
      <c r="K12" s="45"/>
      <c r="L12" s="46" t="s">
        <v>3</v>
      </c>
      <c r="M12" s="47"/>
    </row>
    <row r="13" spans="1:13" ht="36" x14ac:dyDescent="0.25">
      <c r="A13" s="6" t="s">
        <v>4</v>
      </c>
      <c r="B13" s="6" t="s">
        <v>5</v>
      </c>
      <c r="C13" s="7" t="s">
        <v>6</v>
      </c>
      <c r="D13" s="8" t="s">
        <v>7</v>
      </c>
      <c r="E13" s="9" t="s">
        <v>8</v>
      </c>
      <c r="F13" s="6" t="s">
        <v>9</v>
      </c>
      <c r="G13" s="6" t="s">
        <v>10</v>
      </c>
      <c r="H13" s="10" t="s">
        <v>11</v>
      </c>
      <c r="I13" s="11" t="s">
        <v>12</v>
      </c>
      <c r="J13" s="12" t="s">
        <v>7</v>
      </c>
      <c r="K13" s="10" t="s">
        <v>12</v>
      </c>
      <c r="L13" s="11" t="s">
        <v>13</v>
      </c>
      <c r="M13" s="11" t="s">
        <v>14</v>
      </c>
    </row>
    <row r="14" spans="1:13" x14ac:dyDescent="0.25">
      <c r="A14" s="30" t="s">
        <v>15</v>
      </c>
      <c r="B14" s="13" t="s">
        <v>16</v>
      </c>
      <c r="C14" s="13" t="s">
        <v>17</v>
      </c>
      <c r="D14" s="14">
        <v>0</v>
      </c>
      <c r="E14" s="14">
        <v>318418.36</v>
      </c>
      <c r="F14" s="15" t="s">
        <v>18</v>
      </c>
      <c r="G14" s="14">
        <v>90</v>
      </c>
      <c r="H14" s="14">
        <v>8432</v>
      </c>
      <c r="I14" s="14">
        <f>+G14*H14</f>
        <v>758880</v>
      </c>
      <c r="J14" s="16">
        <f>+D14+H14</f>
        <v>8432</v>
      </c>
      <c r="K14" s="14">
        <f>+G14*J14</f>
        <v>758880</v>
      </c>
      <c r="L14" s="14">
        <v>0</v>
      </c>
      <c r="M14" s="14">
        <f>+E14+I14-K14</f>
        <v>318418.35999999987</v>
      </c>
    </row>
    <row r="15" spans="1:13" x14ac:dyDescent="0.25">
      <c r="A15" s="30" t="s">
        <v>19</v>
      </c>
      <c r="B15" s="13" t="s">
        <v>20</v>
      </c>
      <c r="C15" s="13" t="s">
        <v>21</v>
      </c>
      <c r="D15" s="14">
        <v>0</v>
      </c>
      <c r="E15" s="14">
        <v>84075</v>
      </c>
      <c r="F15" s="15" t="s">
        <v>22</v>
      </c>
      <c r="G15" s="14">
        <v>336.29999999999995</v>
      </c>
      <c r="H15" s="14">
        <v>250</v>
      </c>
      <c r="I15" s="14">
        <f>+G15*H15</f>
        <v>84074.999999999985</v>
      </c>
      <c r="J15" s="16">
        <v>428</v>
      </c>
      <c r="K15" s="14">
        <f>G15*J15</f>
        <v>143936.4</v>
      </c>
      <c r="L15" s="14">
        <f>H15-J15</f>
        <v>-178</v>
      </c>
      <c r="M15" s="14">
        <f>I15-K15</f>
        <v>-59861.400000000009</v>
      </c>
    </row>
    <row r="16" spans="1:13" x14ac:dyDescent="0.25">
      <c r="A16" s="30" t="s">
        <v>19</v>
      </c>
      <c r="B16" s="13" t="s">
        <v>23</v>
      </c>
      <c r="C16" s="13" t="s">
        <v>24</v>
      </c>
      <c r="D16" s="14">
        <v>0</v>
      </c>
      <c r="E16" s="14">
        <v>54280</v>
      </c>
      <c r="F16" s="15" t="s">
        <v>22</v>
      </c>
      <c r="G16" s="14">
        <v>542.79999999999995</v>
      </c>
      <c r="H16" s="14">
        <v>150</v>
      </c>
      <c r="I16" s="14">
        <f>+G16*H16</f>
        <v>81420</v>
      </c>
      <c r="J16" s="16">
        <v>100</v>
      </c>
      <c r="K16" s="14">
        <f>J16*G16</f>
        <v>54279.999999999993</v>
      </c>
      <c r="L16" s="14">
        <f>H16-J16</f>
        <v>50</v>
      </c>
      <c r="M16" s="14">
        <f>I16-K16</f>
        <v>27140.000000000007</v>
      </c>
    </row>
    <row r="17" spans="1:13" x14ac:dyDescent="0.25">
      <c r="A17" s="30" t="s">
        <v>19</v>
      </c>
      <c r="B17" s="13" t="s">
        <v>25</v>
      </c>
      <c r="C17" s="13" t="s">
        <v>26</v>
      </c>
      <c r="D17" s="14">
        <v>0</v>
      </c>
      <c r="E17" s="14">
        <v>0</v>
      </c>
      <c r="F17" s="15" t="s">
        <v>27</v>
      </c>
      <c r="G17" s="14">
        <v>10</v>
      </c>
      <c r="H17" s="14">
        <v>10000</v>
      </c>
      <c r="I17" s="14">
        <v>100000</v>
      </c>
      <c r="J17" s="16">
        <f>+D17</f>
        <v>0</v>
      </c>
      <c r="K17" s="14">
        <v>100000</v>
      </c>
      <c r="L17" s="14">
        <v>0</v>
      </c>
      <c r="M17" s="14">
        <f t="shared" ref="M17" si="0">+E17+I17-K17</f>
        <v>0</v>
      </c>
    </row>
    <row r="18" spans="1:13" x14ac:dyDescent="0.25">
      <c r="A18" s="31" t="s">
        <v>28</v>
      </c>
      <c r="B18" s="17" t="s">
        <v>29</v>
      </c>
      <c r="C18" s="17" t="s">
        <v>30</v>
      </c>
      <c r="D18" s="16">
        <v>0</v>
      </c>
      <c r="E18" s="16">
        <v>0</v>
      </c>
      <c r="F18" s="18" t="s">
        <v>31</v>
      </c>
      <c r="G18" s="16">
        <v>385</v>
      </c>
      <c r="H18" s="16">
        <v>50</v>
      </c>
      <c r="I18" s="16">
        <f t="shared" ref="I18:I19" si="1">+G18*H18</f>
        <v>19250</v>
      </c>
      <c r="J18" s="16">
        <v>60</v>
      </c>
      <c r="K18" s="16">
        <f>+J18*G18</f>
        <v>23100</v>
      </c>
      <c r="L18" s="16">
        <f>+H18-J18</f>
        <v>-10</v>
      </c>
      <c r="M18" s="16">
        <f>+E18+I18-K18</f>
        <v>-3850</v>
      </c>
    </row>
    <row r="19" spans="1:13" x14ac:dyDescent="0.25">
      <c r="A19" s="30" t="s">
        <v>28</v>
      </c>
      <c r="B19" s="13" t="s">
        <v>23</v>
      </c>
      <c r="C19" s="13" t="s">
        <v>32</v>
      </c>
      <c r="D19" s="14">
        <v>0</v>
      </c>
      <c r="E19" s="14">
        <v>0</v>
      </c>
      <c r="F19" s="15" t="s">
        <v>33</v>
      </c>
      <c r="G19" s="14">
        <v>1528.1</v>
      </c>
      <c r="H19" s="14">
        <v>100</v>
      </c>
      <c r="I19" s="14">
        <f t="shared" si="1"/>
        <v>152810</v>
      </c>
      <c r="J19" s="16">
        <v>158</v>
      </c>
      <c r="K19" s="14">
        <f>+J19*G19</f>
        <v>241439.8</v>
      </c>
      <c r="L19" s="14">
        <f>H19-J19</f>
        <v>-58</v>
      </c>
      <c r="M19" s="14">
        <f t="shared" ref="M19" si="2">+E19+I19-K19</f>
        <v>-88629.799999999988</v>
      </c>
    </row>
    <row r="20" spans="1:13" x14ac:dyDescent="0.25">
      <c r="A20" s="30" t="s">
        <v>28</v>
      </c>
      <c r="B20" s="13" t="s">
        <v>34</v>
      </c>
      <c r="C20" s="13" t="s">
        <v>35</v>
      </c>
      <c r="D20" s="14">
        <v>400</v>
      </c>
      <c r="E20" s="14">
        <f>+D20*G20</f>
        <v>594576</v>
      </c>
      <c r="F20" s="15" t="s">
        <v>33</v>
      </c>
      <c r="G20" s="14">
        <v>1486.44</v>
      </c>
      <c r="H20" s="14">
        <v>400</v>
      </c>
      <c r="I20" s="14">
        <f>G20*H20</f>
        <v>594576</v>
      </c>
      <c r="J20" s="16">
        <v>63</v>
      </c>
      <c r="K20" s="14">
        <f>+J20*G20</f>
        <v>93645.72</v>
      </c>
      <c r="L20" s="14">
        <f>D20-J20</f>
        <v>337</v>
      </c>
      <c r="M20" s="14">
        <f>+E20-K20</f>
        <v>500930.28</v>
      </c>
    </row>
    <row r="21" spans="1:13" x14ac:dyDescent="0.25">
      <c r="A21" s="30" t="s">
        <v>28</v>
      </c>
      <c r="B21" s="13" t="s">
        <v>36</v>
      </c>
      <c r="C21" s="13" t="s">
        <v>37</v>
      </c>
      <c r="D21" s="14">
        <v>0</v>
      </c>
      <c r="E21" s="14">
        <v>0</v>
      </c>
      <c r="F21" s="15" t="s">
        <v>38</v>
      </c>
      <c r="G21" s="14">
        <v>9500</v>
      </c>
      <c r="H21" s="14">
        <v>2</v>
      </c>
      <c r="I21" s="14">
        <v>22420</v>
      </c>
      <c r="J21" s="16">
        <v>2</v>
      </c>
      <c r="K21" s="14">
        <f>+J21*G21</f>
        <v>19000</v>
      </c>
      <c r="L21" s="14">
        <v>1</v>
      </c>
      <c r="M21" s="14">
        <f t="shared" ref="M21:M24" si="3">+E21+I21-K21</f>
        <v>3420</v>
      </c>
    </row>
    <row r="22" spans="1:13" x14ac:dyDescent="0.25">
      <c r="A22" s="31" t="s">
        <v>28</v>
      </c>
      <c r="B22" s="17" t="s">
        <v>39</v>
      </c>
      <c r="C22" s="17" t="s">
        <v>40</v>
      </c>
      <c r="D22" s="16">
        <v>0</v>
      </c>
      <c r="E22" s="16">
        <v>0</v>
      </c>
      <c r="F22" s="18" t="s">
        <v>31</v>
      </c>
      <c r="G22" s="16">
        <v>522.5</v>
      </c>
      <c r="H22" s="16">
        <v>30</v>
      </c>
      <c r="I22" s="16">
        <v>18496.5</v>
      </c>
      <c r="J22" s="16">
        <v>22</v>
      </c>
      <c r="K22" s="16">
        <f t="shared" ref="K22:K23" si="4">+J22*G22</f>
        <v>11495</v>
      </c>
      <c r="L22" s="16">
        <f>H22-J22</f>
        <v>8</v>
      </c>
      <c r="M22" s="16">
        <f t="shared" si="3"/>
        <v>7001.5</v>
      </c>
    </row>
    <row r="23" spans="1:13" x14ac:dyDescent="0.25">
      <c r="A23" s="30" t="s">
        <v>28</v>
      </c>
      <c r="B23" s="13" t="s">
        <v>41</v>
      </c>
      <c r="C23" s="13" t="s">
        <v>42</v>
      </c>
      <c r="D23" s="14">
        <v>0</v>
      </c>
      <c r="E23" s="14">
        <v>0</v>
      </c>
      <c r="F23" s="15" t="s">
        <v>38</v>
      </c>
      <c r="G23" s="14">
        <f t="shared" ref="G23" si="5">+I23/H23</f>
        <v>112.1</v>
      </c>
      <c r="H23" s="14">
        <v>400</v>
      </c>
      <c r="I23" s="14">
        <v>44840</v>
      </c>
      <c r="J23" s="16">
        <v>400</v>
      </c>
      <c r="K23" s="14">
        <f t="shared" si="4"/>
        <v>44840</v>
      </c>
      <c r="L23" s="14">
        <v>0</v>
      </c>
      <c r="M23" s="14">
        <f t="shared" si="3"/>
        <v>0</v>
      </c>
    </row>
    <row r="24" spans="1:13" x14ac:dyDescent="0.25">
      <c r="A24" s="31" t="s">
        <v>28</v>
      </c>
      <c r="B24" s="17" t="s">
        <v>43</v>
      </c>
      <c r="C24" s="17" t="s">
        <v>44</v>
      </c>
      <c r="D24" s="16">
        <v>0</v>
      </c>
      <c r="E24" s="16">
        <v>0</v>
      </c>
      <c r="F24" s="18" t="s">
        <v>45</v>
      </c>
      <c r="G24" s="16">
        <v>330</v>
      </c>
      <c r="H24" s="16">
        <v>50</v>
      </c>
      <c r="I24" s="16">
        <f t="shared" ref="I24" si="6">+G24*H24</f>
        <v>16500</v>
      </c>
      <c r="J24" s="16">
        <v>15</v>
      </c>
      <c r="K24" s="16">
        <f>+J24*G24</f>
        <v>4950</v>
      </c>
      <c r="L24" s="16">
        <f>H24-J24</f>
        <v>35</v>
      </c>
      <c r="M24" s="16">
        <f t="shared" si="3"/>
        <v>11550</v>
      </c>
    </row>
    <row r="25" spans="1:13" x14ac:dyDescent="0.25">
      <c r="A25" s="30" t="s">
        <v>28</v>
      </c>
      <c r="B25" s="13" t="s">
        <v>46</v>
      </c>
      <c r="C25" s="13" t="s">
        <v>47</v>
      </c>
      <c r="D25" s="14">
        <v>230</v>
      </c>
      <c r="E25" s="14">
        <f>D25*G25</f>
        <v>341881.2</v>
      </c>
      <c r="F25" s="15" t="s">
        <v>33</v>
      </c>
      <c r="G25" s="14">
        <v>1486.44</v>
      </c>
      <c r="H25" s="14">
        <v>230</v>
      </c>
      <c r="I25" s="14">
        <f>D25*G25</f>
        <v>341881.2</v>
      </c>
      <c r="J25" s="16">
        <v>78</v>
      </c>
      <c r="K25" s="14">
        <f>G25*J25</f>
        <v>115942.32</v>
      </c>
      <c r="L25" s="14">
        <f>H25-J25</f>
        <v>152</v>
      </c>
      <c r="M25" s="14">
        <f>I25-K25</f>
        <v>225938.88</v>
      </c>
    </row>
    <row r="26" spans="1:13" x14ac:dyDescent="0.25">
      <c r="A26" s="30" t="s">
        <v>28</v>
      </c>
      <c r="B26" s="13" t="s">
        <v>48</v>
      </c>
      <c r="C26" s="13" t="s">
        <v>49</v>
      </c>
      <c r="D26" s="14">
        <v>130</v>
      </c>
      <c r="E26" s="14">
        <f>D26*G26</f>
        <v>164448.70000000001</v>
      </c>
      <c r="F26" s="15" t="s">
        <v>33</v>
      </c>
      <c r="G26" s="14">
        <v>1264.99</v>
      </c>
      <c r="H26" s="14">
        <v>130</v>
      </c>
      <c r="I26" s="14">
        <f t="shared" ref="I26:I33" si="7">+G26*H26</f>
        <v>164448.70000000001</v>
      </c>
      <c r="J26" s="16">
        <v>56</v>
      </c>
      <c r="K26" s="14">
        <f>J26*G26</f>
        <v>70839.44</v>
      </c>
      <c r="L26" s="14">
        <f>+H26-J26</f>
        <v>74</v>
      </c>
      <c r="M26" s="14">
        <f>E26-K26</f>
        <v>93609.260000000009</v>
      </c>
    </row>
    <row r="27" spans="1:13" x14ac:dyDescent="0.25">
      <c r="A27" s="30" t="s">
        <v>28</v>
      </c>
      <c r="B27" s="13" t="s">
        <v>50</v>
      </c>
      <c r="C27" s="13" t="s">
        <v>51</v>
      </c>
      <c r="D27" s="14">
        <v>50</v>
      </c>
      <c r="E27" s="14">
        <f>D27*G27</f>
        <v>876</v>
      </c>
      <c r="F27" s="15" t="s">
        <v>31</v>
      </c>
      <c r="G27" s="14">
        <v>17.52</v>
      </c>
      <c r="H27" s="14">
        <v>50</v>
      </c>
      <c r="I27" s="14">
        <f t="shared" si="7"/>
        <v>876</v>
      </c>
      <c r="J27" s="16">
        <v>27</v>
      </c>
      <c r="K27" s="14">
        <f>G27*J27</f>
        <v>473.03999999999996</v>
      </c>
      <c r="L27" s="14">
        <f>+H27-J27</f>
        <v>23</v>
      </c>
      <c r="M27" s="14">
        <f>E27-K27</f>
        <v>402.96000000000004</v>
      </c>
    </row>
    <row r="28" spans="1:13" x14ac:dyDescent="0.25">
      <c r="A28" s="30" t="s">
        <v>28</v>
      </c>
      <c r="B28" s="13" t="s">
        <v>52</v>
      </c>
      <c r="C28" s="13" t="s">
        <v>53</v>
      </c>
      <c r="D28" s="14">
        <v>0</v>
      </c>
      <c r="E28" s="14">
        <v>0</v>
      </c>
      <c r="F28" s="15" t="s">
        <v>31</v>
      </c>
      <c r="G28" s="14">
        <v>873.19999999999993</v>
      </c>
      <c r="H28" s="14">
        <v>10</v>
      </c>
      <c r="I28" s="14">
        <f t="shared" si="7"/>
        <v>8732</v>
      </c>
      <c r="J28" s="16">
        <v>9</v>
      </c>
      <c r="K28" s="14">
        <f t="shared" ref="K28" si="8">+J28*G28</f>
        <v>7858.7999999999993</v>
      </c>
      <c r="L28" s="14">
        <f>+H28-J28</f>
        <v>1</v>
      </c>
      <c r="M28" s="14">
        <f t="shared" ref="M28" si="9">+E28+I28-K28</f>
        <v>873.20000000000073</v>
      </c>
    </row>
    <row r="29" spans="1:13" x14ac:dyDescent="0.25">
      <c r="A29" s="30" t="s">
        <v>56</v>
      </c>
      <c r="B29" s="13" t="s">
        <v>52</v>
      </c>
      <c r="C29" s="13" t="s">
        <v>257</v>
      </c>
      <c r="D29" s="14"/>
      <c r="E29" s="14">
        <v>0</v>
      </c>
      <c r="F29" s="15" t="s">
        <v>38</v>
      </c>
      <c r="G29" s="14">
        <v>3315</v>
      </c>
      <c r="H29" s="14">
        <v>10</v>
      </c>
      <c r="I29" s="14">
        <f>G29*H29</f>
        <v>33150</v>
      </c>
      <c r="J29" s="16">
        <v>1</v>
      </c>
      <c r="K29" s="14">
        <f>J29*G29</f>
        <v>3315</v>
      </c>
      <c r="L29" s="14">
        <f>H29-J29</f>
        <v>9</v>
      </c>
      <c r="M29" s="14">
        <f>I29-K29</f>
        <v>29835</v>
      </c>
    </row>
    <row r="30" spans="1:13" x14ac:dyDescent="0.25">
      <c r="A30" s="30" t="s">
        <v>28</v>
      </c>
      <c r="B30" s="13" t="s">
        <v>54</v>
      </c>
      <c r="C30" s="13" t="s">
        <v>55</v>
      </c>
      <c r="D30" s="14">
        <v>520</v>
      </c>
      <c r="E30" s="14">
        <f>D30*G30</f>
        <v>181011.99999999997</v>
      </c>
      <c r="F30" s="15" t="s">
        <v>31</v>
      </c>
      <c r="G30" s="14">
        <v>348.09999999999997</v>
      </c>
      <c r="H30" s="14">
        <v>520</v>
      </c>
      <c r="I30" s="14">
        <f t="shared" si="7"/>
        <v>181011.99999999997</v>
      </c>
      <c r="J30" s="16">
        <v>358</v>
      </c>
      <c r="K30" s="14">
        <f>G30*J30</f>
        <v>124619.79999999999</v>
      </c>
      <c r="L30" s="14">
        <f>+H30-J30</f>
        <v>162</v>
      </c>
      <c r="M30" s="14">
        <f>I30-K30</f>
        <v>56392.199999999983</v>
      </c>
    </row>
    <row r="31" spans="1:13" x14ac:dyDescent="0.25">
      <c r="A31" s="30" t="s">
        <v>56</v>
      </c>
      <c r="B31" s="13" t="s">
        <v>57</v>
      </c>
      <c r="C31" s="13" t="s">
        <v>258</v>
      </c>
      <c r="D31" s="14">
        <v>0</v>
      </c>
      <c r="E31" s="14">
        <v>0</v>
      </c>
      <c r="F31" s="15" t="s">
        <v>58</v>
      </c>
      <c r="G31" s="14">
        <v>24.779999999999998</v>
      </c>
      <c r="H31" s="14">
        <v>300</v>
      </c>
      <c r="I31" s="14">
        <f t="shared" si="7"/>
        <v>7433.9999999999991</v>
      </c>
      <c r="J31" s="16">
        <v>96</v>
      </c>
      <c r="K31" s="14">
        <f t="shared" ref="K31:K44" si="10">+J31*G31</f>
        <v>2378.8799999999997</v>
      </c>
      <c r="L31" s="14">
        <f>421-J31</f>
        <v>325</v>
      </c>
      <c r="M31" s="14">
        <f t="shared" ref="M31:M33" si="11">+E31+I31-K31</f>
        <v>5055.119999999999</v>
      </c>
    </row>
    <row r="32" spans="1:13" x14ac:dyDescent="0.25">
      <c r="A32" s="30" t="s">
        <v>56</v>
      </c>
      <c r="B32" s="13" t="s">
        <v>59</v>
      </c>
      <c r="C32" s="13" t="s">
        <v>60</v>
      </c>
      <c r="D32" s="14">
        <v>0</v>
      </c>
      <c r="E32" s="14">
        <v>0</v>
      </c>
      <c r="F32" s="15" t="s">
        <v>58</v>
      </c>
      <c r="G32" s="14">
        <v>51.919999999999995</v>
      </c>
      <c r="H32" s="14">
        <v>300</v>
      </c>
      <c r="I32" s="14">
        <f t="shared" si="7"/>
        <v>15575.999999999998</v>
      </c>
      <c r="J32" s="16">
        <v>167</v>
      </c>
      <c r="K32" s="14">
        <f t="shared" si="10"/>
        <v>8670.64</v>
      </c>
      <c r="L32" s="14">
        <f>+H32-J32</f>
        <v>133</v>
      </c>
      <c r="M32" s="14">
        <f t="shared" si="11"/>
        <v>6905.3599999999988</v>
      </c>
    </row>
    <row r="33" spans="1:13" x14ac:dyDescent="0.25">
      <c r="A33" s="30" t="s">
        <v>56</v>
      </c>
      <c r="B33" s="13" t="s">
        <v>61</v>
      </c>
      <c r="C33" s="13" t="s">
        <v>62</v>
      </c>
      <c r="D33" s="14">
        <v>0</v>
      </c>
      <c r="E33" s="14">
        <v>0</v>
      </c>
      <c r="F33" s="15" t="s">
        <v>31</v>
      </c>
      <c r="G33" s="14">
        <v>9500</v>
      </c>
      <c r="H33" s="14">
        <v>1</v>
      </c>
      <c r="I33" s="14">
        <f t="shared" si="7"/>
        <v>9500</v>
      </c>
      <c r="J33" s="16">
        <v>5</v>
      </c>
      <c r="K33" s="14">
        <f t="shared" si="10"/>
        <v>47500</v>
      </c>
      <c r="L33" s="14">
        <f>+H33-J33</f>
        <v>-4</v>
      </c>
      <c r="M33" s="14">
        <f t="shared" si="11"/>
        <v>-38000</v>
      </c>
    </row>
    <row r="34" spans="1:13" x14ac:dyDescent="0.25">
      <c r="A34" s="30" t="s">
        <v>56</v>
      </c>
      <c r="B34" s="13" t="s">
        <v>52</v>
      </c>
      <c r="C34" s="13" t="s">
        <v>257</v>
      </c>
      <c r="D34" s="14"/>
      <c r="E34" s="14">
        <v>0</v>
      </c>
      <c r="F34" s="15" t="s">
        <v>38</v>
      </c>
      <c r="G34" s="14">
        <v>3315</v>
      </c>
      <c r="H34" s="14">
        <v>10</v>
      </c>
      <c r="I34" s="14">
        <f>G34*H34</f>
        <v>33150</v>
      </c>
      <c r="J34" s="16">
        <v>11</v>
      </c>
      <c r="K34" s="14">
        <f>J34*G34</f>
        <v>36465</v>
      </c>
      <c r="L34" s="14">
        <f>H34-J34</f>
        <v>-1</v>
      </c>
      <c r="M34" s="14">
        <f>I34-K34</f>
        <v>-3315</v>
      </c>
    </row>
    <row r="35" spans="1:13" x14ac:dyDescent="0.25">
      <c r="A35" s="30" t="s">
        <v>56</v>
      </c>
      <c r="B35" s="13" t="s">
        <v>63</v>
      </c>
      <c r="C35" s="13" t="s">
        <v>64</v>
      </c>
      <c r="D35" s="14">
        <v>50</v>
      </c>
      <c r="E35" s="14">
        <f>D35*G35</f>
        <v>25000</v>
      </c>
      <c r="F35" s="15" t="s">
        <v>65</v>
      </c>
      <c r="G35" s="14">
        <v>500</v>
      </c>
      <c r="H35" s="14">
        <v>50</v>
      </c>
      <c r="I35" s="14">
        <f>D35*G35</f>
        <v>25000</v>
      </c>
      <c r="J35" s="16">
        <v>30</v>
      </c>
      <c r="K35" s="14">
        <f t="shared" si="10"/>
        <v>15000</v>
      </c>
      <c r="L35" s="14">
        <f>H35-J35</f>
        <v>20</v>
      </c>
      <c r="M35" s="14">
        <f>+E35+I35-K35</f>
        <v>35000</v>
      </c>
    </row>
    <row r="36" spans="1:13" x14ac:dyDescent="0.25">
      <c r="A36" s="30" t="s">
        <v>56</v>
      </c>
      <c r="B36" s="13" t="s">
        <v>59</v>
      </c>
      <c r="C36" s="13" t="s">
        <v>66</v>
      </c>
      <c r="D36" s="14">
        <v>0</v>
      </c>
      <c r="E36" s="14">
        <v>0</v>
      </c>
      <c r="F36" s="15" t="s">
        <v>58</v>
      </c>
      <c r="G36" s="14">
        <v>442.5</v>
      </c>
      <c r="H36" s="14">
        <v>55</v>
      </c>
      <c r="I36" s="14">
        <f t="shared" ref="I36:I40" si="12">+G36*H36</f>
        <v>24337.5</v>
      </c>
      <c r="J36" s="16">
        <v>55</v>
      </c>
      <c r="K36" s="14">
        <f t="shared" si="10"/>
        <v>24337.5</v>
      </c>
      <c r="L36" s="14">
        <f>+H36-J36</f>
        <v>0</v>
      </c>
      <c r="M36" s="14">
        <f>I36-K36</f>
        <v>0</v>
      </c>
    </row>
    <row r="37" spans="1:13" x14ac:dyDescent="0.25">
      <c r="A37" s="30" t="s">
        <v>67</v>
      </c>
      <c r="B37" s="13" t="s">
        <v>68</v>
      </c>
      <c r="C37" s="13" t="s">
        <v>69</v>
      </c>
      <c r="D37" s="14">
        <v>0</v>
      </c>
      <c r="E37" s="14">
        <v>0</v>
      </c>
      <c r="F37" s="15" t="s">
        <v>45</v>
      </c>
      <c r="G37" s="14">
        <v>826</v>
      </c>
      <c r="H37" s="14">
        <v>60</v>
      </c>
      <c r="I37" s="14">
        <f t="shared" si="12"/>
        <v>49560</v>
      </c>
      <c r="J37" s="16">
        <v>60</v>
      </c>
      <c r="K37" s="14">
        <f t="shared" si="10"/>
        <v>49560</v>
      </c>
      <c r="L37" s="14">
        <v>0</v>
      </c>
      <c r="M37" s="14">
        <f t="shared" ref="M37:M41" si="13">+E37+I37-K37</f>
        <v>0</v>
      </c>
    </row>
    <row r="38" spans="1:13" x14ac:dyDescent="0.25">
      <c r="A38" s="30" t="s">
        <v>67</v>
      </c>
      <c r="B38" s="13" t="s">
        <v>68</v>
      </c>
      <c r="C38" s="13" t="s">
        <v>69</v>
      </c>
      <c r="D38" s="14">
        <v>0</v>
      </c>
      <c r="E38" s="14">
        <v>0</v>
      </c>
      <c r="F38" s="15" t="s">
        <v>45</v>
      </c>
      <c r="G38" s="14">
        <v>401.2</v>
      </c>
      <c r="H38" s="14">
        <v>30</v>
      </c>
      <c r="I38" s="14">
        <f t="shared" si="12"/>
        <v>12036</v>
      </c>
      <c r="J38" s="16">
        <v>30</v>
      </c>
      <c r="K38" s="14">
        <f t="shared" si="10"/>
        <v>12036</v>
      </c>
      <c r="L38" s="14">
        <v>0</v>
      </c>
      <c r="M38" s="14">
        <f t="shared" si="13"/>
        <v>0</v>
      </c>
    </row>
    <row r="39" spans="1:13" x14ac:dyDescent="0.25">
      <c r="A39" s="30" t="s">
        <v>67</v>
      </c>
      <c r="B39" s="13" t="s">
        <v>70</v>
      </c>
      <c r="C39" s="13" t="s">
        <v>71</v>
      </c>
      <c r="D39" s="14">
        <v>0</v>
      </c>
      <c r="E39" s="14">
        <v>0</v>
      </c>
      <c r="F39" s="15" t="s">
        <v>45</v>
      </c>
      <c r="G39" s="14">
        <v>1014.8</v>
      </c>
      <c r="H39" s="14">
        <v>70</v>
      </c>
      <c r="I39" s="14">
        <f t="shared" si="12"/>
        <v>71036</v>
      </c>
      <c r="J39" s="16">
        <v>60</v>
      </c>
      <c r="K39" s="14">
        <f t="shared" si="10"/>
        <v>60888</v>
      </c>
      <c r="L39" s="14">
        <v>0</v>
      </c>
      <c r="M39" s="14">
        <f t="shared" si="13"/>
        <v>10148</v>
      </c>
    </row>
    <row r="40" spans="1:13" x14ac:dyDescent="0.25">
      <c r="A40" s="30" t="s">
        <v>67</v>
      </c>
      <c r="B40" s="13" t="s">
        <v>70</v>
      </c>
      <c r="C40" s="13" t="s">
        <v>71</v>
      </c>
      <c r="D40" s="14">
        <v>0</v>
      </c>
      <c r="E40" s="14">
        <v>0</v>
      </c>
      <c r="F40" s="15" t="s">
        <v>45</v>
      </c>
      <c r="G40" s="14">
        <v>885</v>
      </c>
      <c r="H40" s="14">
        <v>30</v>
      </c>
      <c r="I40" s="14">
        <f t="shared" si="12"/>
        <v>26550</v>
      </c>
      <c r="J40" s="16">
        <v>30</v>
      </c>
      <c r="K40" s="14">
        <f t="shared" si="10"/>
        <v>26550</v>
      </c>
      <c r="L40" s="14">
        <v>0</v>
      </c>
      <c r="M40" s="14">
        <f t="shared" si="13"/>
        <v>0</v>
      </c>
    </row>
    <row r="41" spans="1:13" x14ac:dyDescent="0.25">
      <c r="A41" s="30" t="s">
        <v>67</v>
      </c>
      <c r="B41" s="13" t="s">
        <v>70</v>
      </c>
      <c r="C41" s="13" t="s">
        <v>71</v>
      </c>
      <c r="D41" s="14">
        <v>0</v>
      </c>
      <c r="E41" s="14">
        <v>0</v>
      </c>
      <c r="F41" s="15" t="s">
        <v>45</v>
      </c>
      <c r="G41" s="14">
        <f>+I41/H41</f>
        <v>354</v>
      </c>
      <c r="H41" s="14">
        <v>100</v>
      </c>
      <c r="I41" s="14">
        <v>35400</v>
      </c>
      <c r="J41" s="16">
        <v>100</v>
      </c>
      <c r="K41" s="14">
        <f t="shared" si="10"/>
        <v>35400</v>
      </c>
      <c r="L41" s="14">
        <v>0</v>
      </c>
      <c r="M41" s="14">
        <f t="shared" si="13"/>
        <v>0</v>
      </c>
    </row>
    <row r="42" spans="1:13" x14ac:dyDescent="0.25">
      <c r="A42" s="30" t="s">
        <v>67</v>
      </c>
      <c r="B42" s="13" t="s">
        <v>72</v>
      </c>
      <c r="C42" s="13" t="s">
        <v>73</v>
      </c>
      <c r="D42" s="14">
        <v>0</v>
      </c>
      <c r="E42" s="14">
        <v>0</v>
      </c>
      <c r="F42" s="15" t="s">
        <v>45</v>
      </c>
      <c r="G42" s="14">
        <f>+I42/H42</f>
        <v>106.2</v>
      </c>
      <c r="H42" s="14">
        <v>100</v>
      </c>
      <c r="I42" s="14">
        <v>10620</v>
      </c>
      <c r="J42" s="16">
        <v>69</v>
      </c>
      <c r="K42" s="14">
        <f t="shared" si="10"/>
        <v>7327.8</v>
      </c>
      <c r="L42" s="14">
        <v>0</v>
      </c>
      <c r="M42" s="14">
        <f>+E42+I42-K42</f>
        <v>3292.2</v>
      </c>
    </row>
    <row r="43" spans="1:13" x14ac:dyDescent="0.25">
      <c r="A43" s="30" t="s">
        <v>67</v>
      </c>
      <c r="B43" s="13" t="s">
        <v>74</v>
      </c>
      <c r="C43" s="13" t="s">
        <v>259</v>
      </c>
      <c r="D43" s="14">
        <v>10000</v>
      </c>
      <c r="E43" s="14">
        <f>D43*G43</f>
        <v>160000</v>
      </c>
      <c r="F43" s="15" t="s">
        <v>38</v>
      </c>
      <c r="G43" s="14">
        <v>16</v>
      </c>
      <c r="H43" s="14">
        <v>10000</v>
      </c>
      <c r="I43" s="14">
        <f>+G43*H43</f>
        <v>160000</v>
      </c>
      <c r="J43" s="16">
        <v>1500</v>
      </c>
      <c r="K43" s="14">
        <f>J43*G43</f>
        <v>24000</v>
      </c>
      <c r="L43" s="14">
        <f>H43-J43</f>
        <v>8500</v>
      </c>
      <c r="M43" s="14">
        <f>I43-K43</f>
        <v>136000</v>
      </c>
    </row>
    <row r="44" spans="1:13" x14ac:dyDescent="0.25">
      <c r="A44" s="30" t="s">
        <v>67</v>
      </c>
      <c r="B44" s="13" t="s">
        <v>43</v>
      </c>
      <c r="C44" s="13" t="s">
        <v>75</v>
      </c>
      <c r="D44" s="14">
        <v>0</v>
      </c>
      <c r="E44" s="14">
        <v>0</v>
      </c>
      <c r="F44" s="15" t="s">
        <v>45</v>
      </c>
      <c r="G44" s="14">
        <f>+I44/H44</f>
        <v>386.39099999999996</v>
      </c>
      <c r="H44" s="14">
        <v>100</v>
      </c>
      <c r="I44" s="14">
        <v>38639.1</v>
      </c>
      <c r="J44" s="16">
        <v>35</v>
      </c>
      <c r="K44" s="14">
        <f t="shared" si="10"/>
        <v>13523.684999999999</v>
      </c>
      <c r="L44" s="14">
        <f>H44-J44</f>
        <v>65</v>
      </c>
      <c r="M44" s="14">
        <f t="shared" ref="M44" si="14">+E44+I44-K44</f>
        <v>25115.415000000001</v>
      </c>
    </row>
    <row r="45" spans="1:13" x14ac:dyDescent="0.25">
      <c r="A45" s="30" t="s">
        <v>67</v>
      </c>
      <c r="B45" s="13" t="s">
        <v>76</v>
      </c>
      <c r="C45" s="13" t="s">
        <v>77</v>
      </c>
      <c r="D45" s="14">
        <v>20</v>
      </c>
      <c r="E45" s="14">
        <f>D45*G45</f>
        <v>57000</v>
      </c>
      <c r="F45" s="15" t="s">
        <v>45</v>
      </c>
      <c r="G45" s="14">
        <v>2850</v>
      </c>
      <c r="H45" s="14">
        <v>20</v>
      </c>
      <c r="I45" s="14">
        <f>H45*G45</f>
        <v>57000</v>
      </c>
      <c r="J45" s="16">
        <v>17</v>
      </c>
      <c r="K45" s="14">
        <f>J45*G45</f>
        <v>48450</v>
      </c>
      <c r="L45" s="14">
        <v>3</v>
      </c>
      <c r="M45" s="14">
        <f>I45-K45</f>
        <v>8550</v>
      </c>
    </row>
    <row r="46" spans="1:13" x14ac:dyDescent="0.25">
      <c r="A46" s="30" t="s">
        <v>78</v>
      </c>
      <c r="B46" s="13" t="s">
        <v>79</v>
      </c>
      <c r="C46" s="13" t="s">
        <v>80</v>
      </c>
      <c r="D46" s="14">
        <v>0</v>
      </c>
      <c r="E46" s="14">
        <v>0</v>
      </c>
      <c r="F46" s="15" t="s">
        <v>38</v>
      </c>
      <c r="G46" s="14">
        <v>500</v>
      </c>
      <c r="H46" s="14">
        <v>882</v>
      </c>
      <c r="I46" s="14">
        <f t="shared" ref="I46:I60" si="15">+G46*H46</f>
        <v>441000</v>
      </c>
      <c r="J46" s="16">
        <v>882</v>
      </c>
      <c r="K46" s="14">
        <v>441000</v>
      </c>
      <c r="L46" s="14">
        <v>0</v>
      </c>
      <c r="M46" s="14">
        <f t="shared" ref="M46" si="16">+E46+I46-K46</f>
        <v>0</v>
      </c>
    </row>
    <row r="47" spans="1:13" x14ac:dyDescent="0.25">
      <c r="A47" s="30" t="s">
        <v>78</v>
      </c>
      <c r="B47" s="13" t="s">
        <v>81</v>
      </c>
      <c r="C47" s="13" t="s">
        <v>82</v>
      </c>
      <c r="D47" s="14">
        <v>0</v>
      </c>
      <c r="E47" s="14">
        <f>+D47*G47</f>
        <v>0</v>
      </c>
      <c r="F47" s="15" t="s">
        <v>38</v>
      </c>
      <c r="G47" s="14">
        <v>1000</v>
      </c>
      <c r="H47" s="14">
        <f>2190+2769</f>
        <v>4959</v>
      </c>
      <c r="I47" s="14">
        <f t="shared" si="15"/>
        <v>4959000</v>
      </c>
      <c r="J47" s="16">
        <f>+D47+H47</f>
        <v>4959</v>
      </c>
      <c r="K47" s="14">
        <f>+G47*J47</f>
        <v>4959000</v>
      </c>
      <c r="L47" s="14">
        <v>0</v>
      </c>
      <c r="M47" s="14">
        <f>+E47+I47-K47</f>
        <v>0</v>
      </c>
    </row>
    <row r="48" spans="1:13" x14ac:dyDescent="0.25">
      <c r="A48" s="30" t="s">
        <v>83</v>
      </c>
      <c r="B48" s="13" t="s">
        <v>84</v>
      </c>
      <c r="C48" s="13" t="s">
        <v>85</v>
      </c>
      <c r="D48" s="14">
        <v>0</v>
      </c>
      <c r="E48" s="14">
        <v>0</v>
      </c>
      <c r="F48" s="15" t="s">
        <v>86</v>
      </c>
      <c r="G48" s="14">
        <v>820.09999999999991</v>
      </c>
      <c r="H48" s="14">
        <v>15</v>
      </c>
      <c r="I48" s="14">
        <f t="shared" si="15"/>
        <v>12301.499999999998</v>
      </c>
      <c r="J48" s="16">
        <v>15</v>
      </c>
      <c r="K48" s="14">
        <f t="shared" ref="K48:K59" si="17">+J48*G48</f>
        <v>12301.499999999998</v>
      </c>
      <c r="L48" s="14">
        <f>+H48-J48</f>
        <v>0</v>
      </c>
      <c r="M48" s="14">
        <f t="shared" ref="M48:M59" si="18">+E48+I48-K48</f>
        <v>0</v>
      </c>
    </row>
    <row r="49" spans="1:13" x14ac:dyDescent="0.25">
      <c r="A49" s="30" t="s">
        <v>83</v>
      </c>
      <c r="B49" s="13" t="s">
        <v>87</v>
      </c>
      <c r="C49" s="13" t="s">
        <v>88</v>
      </c>
      <c r="D49" s="14">
        <v>0</v>
      </c>
      <c r="E49" s="14">
        <v>0</v>
      </c>
      <c r="F49" s="15" t="s">
        <v>86</v>
      </c>
      <c r="G49" s="14">
        <v>820.09999999999991</v>
      </c>
      <c r="H49" s="14">
        <v>15</v>
      </c>
      <c r="I49" s="14">
        <f t="shared" si="15"/>
        <v>12301.499999999998</v>
      </c>
      <c r="J49" s="16">
        <v>15</v>
      </c>
      <c r="K49" s="14">
        <f t="shared" si="17"/>
        <v>12301.499999999998</v>
      </c>
      <c r="L49" s="14">
        <f t="shared" ref="L49:L51" si="19">+H49-J49</f>
        <v>0</v>
      </c>
      <c r="M49" s="14">
        <f t="shared" si="18"/>
        <v>0</v>
      </c>
    </row>
    <row r="50" spans="1:13" x14ac:dyDescent="0.25">
      <c r="A50" s="30" t="s">
        <v>83</v>
      </c>
      <c r="B50" s="13" t="s">
        <v>89</v>
      </c>
      <c r="C50" s="13" t="s">
        <v>90</v>
      </c>
      <c r="D50" s="14">
        <v>0</v>
      </c>
      <c r="E50" s="14">
        <v>0</v>
      </c>
      <c r="F50" s="15" t="s">
        <v>86</v>
      </c>
      <c r="G50" s="14">
        <v>820.09999999999991</v>
      </c>
      <c r="H50" s="14">
        <v>15</v>
      </c>
      <c r="I50" s="14">
        <f t="shared" si="15"/>
        <v>12301.499999999998</v>
      </c>
      <c r="J50" s="16">
        <v>15</v>
      </c>
      <c r="K50" s="14">
        <f t="shared" si="17"/>
        <v>12301.499999999998</v>
      </c>
      <c r="L50" s="14">
        <f t="shared" si="19"/>
        <v>0</v>
      </c>
      <c r="M50" s="14">
        <f t="shared" si="18"/>
        <v>0</v>
      </c>
    </row>
    <row r="51" spans="1:13" x14ac:dyDescent="0.25">
      <c r="A51" s="30" t="s">
        <v>83</v>
      </c>
      <c r="B51" s="13" t="s">
        <v>91</v>
      </c>
      <c r="C51" s="13" t="s">
        <v>92</v>
      </c>
      <c r="D51" s="14">
        <v>0</v>
      </c>
      <c r="E51" s="14">
        <v>0</v>
      </c>
      <c r="F51" s="15" t="s">
        <v>86</v>
      </c>
      <c r="G51" s="14">
        <v>885</v>
      </c>
      <c r="H51" s="14">
        <v>20</v>
      </c>
      <c r="I51" s="14">
        <f t="shared" si="15"/>
        <v>17700</v>
      </c>
      <c r="J51" s="16">
        <v>20</v>
      </c>
      <c r="K51" s="14">
        <f t="shared" si="17"/>
        <v>17700</v>
      </c>
      <c r="L51" s="14">
        <f t="shared" si="19"/>
        <v>0</v>
      </c>
      <c r="M51" s="14">
        <f t="shared" si="18"/>
        <v>0</v>
      </c>
    </row>
    <row r="52" spans="1:13" x14ac:dyDescent="0.25">
      <c r="A52" s="30" t="s">
        <v>83</v>
      </c>
      <c r="B52" s="13" t="s">
        <v>93</v>
      </c>
      <c r="C52" s="13" t="s">
        <v>94</v>
      </c>
      <c r="D52" s="14">
        <v>15</v>
      </c>
      <c r="E52" s="14">
        <v>0</v>
      </c>
      <c r="F52" s="15" t="s">
        <v>86</v>
      </c>
      <c r="G52" s="14">
        <v>820.09999999999991</v>
      </c>
      <c r="H52" s="14">
        <v>15</v>
      </c>
      <c r="I52" s="14">
        <f t="shared" si="15"/>
        <v>12301.499999999998</v>
      </c>
      <c r="J52" s="16">
        <v>0</v>
      </c>
      <c r="K52" s="14">
        <f t="shared" si="17"/>
        <v>0</v>
      </c>
      <c r="L52" s="14">
        <v>15</v>
      </c>
      <c r="M52" s="14">
        <f t="shared" si="18"/>
        <v>12301.499999999998</v>
      </c>
    </row>
    <row r="53" spans="1:13" x14ac:dyDescent="0.25">
      <c r="A53" s="30" t="s">
        <v>83</v>
      </c>
      <c r="B53" s="13" t="s">
        <v>95</v>
      </c>
      <c r="C53" s="13" t="s">
        <v>96</v>
      </c>
      <c r="D53" s="14">
        <v>10</v>
      </c>
      <c r="E53" s="14">
        <v>0</v>
      </c>
      <c r="F53" s="15" t="s">
        <v>86</v>
      </c>
      <c r="G53" s="14">
        <v>820.09999999999991</v>
      </c>
      <c r="H53" s="14">
        <v>15</v>
      </c>
      <c r="I53" s="14">
        <f t="shared" si="15"/>
        <v>12301.499999999998</v>
      </c>
      <c r="J53" s="16">
        <v>5</v>
      </c>
      <c r="K53" s="14">
        <f t="shared" si="17"/>
        <v>4100.5</v>
      </c>
      <c r="L53" s="14">
        <f>+H53-J53</f>
        <v>10</v>
      </c>
      <c r="M53" s="14">
        <f t="shared" si="18"/>
        <v>8200.9999999999982</v>
      </c>
    </row>
    <row r="54" spans="1:13" x14ac:dyDescent="0.25">
      <c r="A54" s="30" t="s">
        <v>83</v>
      </c>
      <c r="B54" s="13" t="s">
        <v>97</v>
      </c>
      <c r="C54" s="13" t="s">
        <v>98</v>
      </c>
      <c r="D54" s="14">
        <v>0</v>
      </c>
      <c r="E54" s="14">
        <v>0</v>
      </c>
      <c r="F54" s="15" t="s">
        <v>86</v>
      </c>
      <c r="G54" s="14">
        <v>820.09999999999991</v>
      </c>
      <c r="H54" s="14">
        <v>15</v>
      </c>
      <c r="I54" s="14">
        <f t="shared" si="15"/>
        <v>12301.499999999998</v>
      </c>
      <c r="J54" s="16">
        <v>15</v>
      </c>
      <c r="K54" s="14">
        <f t="shared" si="17"/>
        <v>12301.499999999998</v>
      </c>
      <c r="L54" s="14">
        <v>15</v>
      </c>
      <c r="M54" s="14">
        <f t="shared" si="18"/>
        <v>0</v>
      </c>
    </row>
    <row r="55" spans="1:13" x14ac:dyDescent="0.25">
      <c r="A55" s="30" t="s">
        <v>83</v>
      </c>
      <c r="B55" s="13" t="s">
        <v>99</v>
      </c>
      <c r="C55" s="13" t="s">
        <v>100</v>
      </c>
      <c r="D55" s="14">
        <v>0</v>
      </c>
      <c r="E55" s="14">
        <v>0</v>
      </c>
      <c r="F55" s="15" t="s">
        <v>86</v>
      </c>
      <c r="G55" s="14">
        <v>820.09999999999991</v>
      </c>
      <c r="H55" s="14">
        <v>20</v>
      </c>
      <c r="I55" s="14">
        <f t="shared" si="15"/>
        <v>16402</v>
      </c>
      <c r="J55" s="16">
        <v>20</v>
      </c>
      <c r="K55" s="14">
        <f t="shared" si="17"/>
        <v>16402</v>
      </c>
      <c r="L55" s="14">
        <v>0</v>
      </c>
      <c r="M55" s="14">
        <f t="shared" si="18"/>
        <v>0</v>
      </c>
    </row>
    <row r="56" spans="1:13" x14ac:dyDescent="0.25">
      <c r="A56" s="30" t="s">
        <v>83</v>
      </c>
      <c r="B56" s="13" t="s">
        <v>101</v>
      </c>
      <c r="C56" s="13" t="s">
        <v>102</v>
      </c>
      <c r="D56" s="14">
        <v>0</v>
      </c>
      <c r="E56" s="14">
        <v>0</v>
      </c>
      <c r="F56" s="15" t="s">
        <v>86</v>
      </c>
      <c r="G56" s="14">
        <v>885</v>
      </c>
      <c r="H56" s="14">
        <v>20</v>
      </c>
      <c r="I56" s="14">
        <f t="shared" si="15"/>
        <v>17700</v>
      </c>
      <c r="J56" s="16">
        <v>21</v>
      </c>
      <c r="K56" s="14">
        <f t="shared" si="17"/>
        <v>18585</v>
      </c>
      <c r="L56" s="14">
        <v>0</v>
      </c>
      <c r="M56" s="14">
        <f t="shared" si="18"/>
        <v>-885</v>
      </c>
    </row>
    <row r="57" spans="1:13" x14ac:dyDescent="0.25">
      <c r="A57" s="30" t="s">
        <v>83</v>
      </c>
      <c r="B57" s="13" t="s">
        <v>103</v>
      </c>
      <c r="C57" s="13" t="s">
        <v>104</v>
      </c>
      <c r="D57" s="14">
        <v>0</v>
      </c>
      <c r="E57" s="14">
        <v>0</v>
      </c>
      <c r="F57" s="15" t="s">
        <v>86</v>
      </c>
      <c r="G57" s="14">
        <v>820.09999999999991</v>
      </c>
      <c r="H57" s="14">
        <v>15</v>
      </c>
      <c r="I57" s="14">
        <f t="shared" si="15"/>
        <v>12301.499999999998</v>
      </c>
      <c r="J57" s="16">
        <v>9</v>
      </c>
      <c r="K57" s="14">
        <f t="shared" si="17"/>
        <v>7380.9</v>
      </c>
      <c r="L57" s="14">
        <f>+H57-J57</f>
        <v>6</v>
      </c>
      <c r="M57" s="14">
        <f t="shared" si="18"/>
        <v>4920.5999999999985</v>
      </c>
    </row>
    <row r="58" spans="1:13" x14ac:dyDescent="0.25">
      <c r="A58" s="30" t="s">
        <v>83</v>
      </c>
      <c r="B58" s="13" t="s">
        <v>105</v>
      </c>
      <c r="C58" s="13" t="s">
        <v>106</v>
      </c>
      <c r="D58" s="14">
        <v>0</v>
      </c>
      <c r="E58" s="14">
        <v>0</v>
      </c>
      <c r="F58" s="15" t="s">
        <v>86</v>
      </c>
      <c r="G58" s="14">
        <v>820.09999999999991</v>
      </c>
      <c r="H58" s="14">
        <v>15</v>
      </c>
      <c r="I58" s="14">
        <f t="shared" si="15"/>
        <v>12301.499999999998</v>
      </c>
      <c r="J58" s="16">
        <v>8</v>
      </c>
      <c r="K58" s="14">
        <f t="shared" si="17"/>
        <v>6560.7999999999993</v>
      </c>
      <c r="L58" s="14">
        <v>7</v>
      </c>
      <c r="M58" s="14">
        <f t="shared" si="18"/>
        <v>5740.6999999999989</v>
      </c>
    </row>
    <row r="59" spans="1:13" x14ac:dyDescent="0.25">
      <c r="A59" s="30" t="s">
        <v>83</v>
      </c>
      <c r="B59" s="13" t="s">
        <v>107</v>
      </c>
      <c r="C59" s="13" t="s">
        <v>108</v>
      </c>
      <c r="D59" s="14">
        <v>0</v>
      </c>
      <c r="E59" s="14">
        <v>0</v>
      </c>
      <c r="F59" s="15" t="s">
        <v>86</v>
      </c>
      <c r="G59" s="14">
        <v>820.09999999999991</v>
      </c>
      <c r="H59" s="14">
        <v>15</v>
      </c>
      <c r="I59" s="14">
        <f t="shared" si="15"/>
        <v>12301.499999999998</v>
      </c>
      <c r="J59" s="16">
        <v>8</v>
      </c>
      <c r="K59" s="14">
        <f t="shared" si="17"/>
        <v>6560.7999999999993</v>
      </c>
      <c r="L59" s="14">
        <f>+H59-J59</f>
        <v>7</v>
      </c>
      <c r="M59" s="14">
        <f t="shared" si="18"/>
        <v>5740.6999999999989</v>
      </c>
    </row>
    <row r="60" spans="1:13" x14ac:dyDescent="0.25">
      <c r="A60" s="30" t="s">
        <v>83</v>
      </c>
      <c r="B60" s="13" t="s">
        <v>109</v>
      </c>
      <c r="C60" s="13" t="s">
        <v>110</v>
      </c>
      <c r="D60" s="14">
        <v>150</v>
      </c>
      <c r="E60" s="14">
        <f>D60*G60</f>
        <v>67702.5</v>
      </c>
      <c r="F60" s="15" t="s">
        <v>86</v>
      </c>
      <c r="G60" s="14">
        <v>451.34999999999997</v>
      </c>
      <c r="H60" s="14">
        <v>150</v>
      </c>
      <c r="I60" s="14">
        <f t="shared" si="15"/>
        <v>67702.5</v>
      </c>
      <c r="J60" s="16">
        <v>25</v>
      </c>
      <c r="K60" s="14">
        <f>G60*J60</f>
        <v>11283.75</v>
      </c>
      <c r="L60" s="14">
        <f>H60-J60</f>
        <v>125</v>
      </c>
      <c r="M60" s="14">
        <f>E60-K60</f>
        <v>56418.75</v>
      </c>
    </row>
    <row r="61" spans="1:13" x14ac:dyDescent="0.25">
      <c r="A61" s="30" t="s">
        <v>111</v>
      </c>
      <c r="B61" s="13" t="s">
        <v>112</v>
      </c>
      <c r="C61" s="13" t="s">
        <v>113</v>
      </c>
      <c r="D61" s="14">
        <v>180</v>
      </c>
      <c r="E61" s="14">
        <f>D61*G61</f>
        <v>34560</v>
      </c>
      <c r="F61" s="15" t="s">
        <v>45</v>
      </c>
      <c r="G61" s="14">
        <v>192</v>
      </c>
      <c r="H61" s="14">
        <v>180</v>
      </c>
      <c r="I61" s="14">
        <f>D61*G61</f>
        <v>34560</v>
      </c>
      <c r="J61" s="16">
        <v>60</v>
      </c>
      <c r="K61" s="14">
        <f>+J61*G61</f>
        <v>11520</v>
      </c>
      <c r="L61" s="14">
        <f>D61-J61</f>
        <v>120</v>
      </c>
      <c r="M61" s="14">
        <f>+I61-K61</f>
        <v>23040</v>
      </c>
    </row>
    <row r="62" spans="1:13" x14ac:dyDescent="0.25">
      <c r="A62" s="30" t="s">
        <v>111</v>
      </c>
      <c r="B62" s="13" t="s">
        <v>112</v>
      </c>
      <c r="C62" s="13" t="s">
        <v>114</v>
      </c>
      <c r="D62" s="14">
        <v>120</v>
      </c>
      <c r="E62" s="14">
        <v>18259.2</v>
      </c>
      <c r="F62" s="15" t="s">
        <v>38</v>
      </c>
      <c r="G62" s="14">
        <v>154.41</v>
      </c>
      <c r="H62" s="14">
        <v>120</v>
      </c>
      <c r="I62" s="14">
        <f>D62*G62</f>
        <v>18529.2</v>
      </c>
      <c r="J62" s="16">
        <v>68</v>
      </c>
      <c r="K62" s="14">
        <f>+J62*G62</f>
        <v>10499.88</v>
      </c>
      <c r="L62" s="14">
        <f>D62-J62</f>
        <v>52</v>
      </c>
      <c r="M62" s="14">
        <f>+I62-K62</f>
        <v>8029.3200000000015</v>
      </c>
    </row>
    <row r="63" spans="1:13" x14ac:dyDescent="0.25">
      <c r="A63" s="30" t="s">
        <v>111</v>
      </c>
      <c r="B63" s="13" t="s">
        <v>115</v>
      </c>
      <c r="C63" s="13" t="s">
        <v>116</v>
      </c>
      <c r="D63" s="14">
        <v>180</v>
      </c>
      <c r="E63" s="14">
        <f>D63*G63</f>
        <v>24071.999292</v>
      </c>
      <c r="F63" s="15" t="s">
        <v>38</v>
      </c>
      <c r="G63" s="14">
        <v>133.7333294</v>
      </c>
      <c r="H63" s="14">
        <v>180</v>
      </c>
      <c r="I63" s="14">
        <f t="shared" ref="I63" si="20">+G63*H63</f>
        <v>24071.999292</v>
      </c>
      <c r="J63" s="16">
        <v>166</v>
      </c>
      <c r="K63" s="14">
        <f>J63*G63</f>
        <v>22199.7326804</v>
      </c>
      <c r="L63" s="14">
        <f>H63-J63</f>
        <v>14</v>
      </c>
      <c r="M63" s="14">
        <f>I63-K63</f>
        <v>1872.2666116</v>
      </c>
    </row>
    <row r="64" spans="1:13" x14ac:dyDescent="0.25">
      <c r="A64" s="30" t="s">
        <v>111</v>
      </c>
      <c r="B64" s="13" t="s">
        <v>117</v>
      </c>
      <c r="C64" s="13" t="s">
        <v>118</v>
      </c>
      <c r="D64" s="14">
        <v>100</v>
      </c>
      <c r="E64" s="14">
        <f>D64*G64</f>
        <v>17500</v>
      </c>
      <c r="F64" s="15" t="s">
        <v>31</v>
      </c>
      <c r="G64" s="14">
        <v>175</v>
      </c>
      <c r="H64" s="14">
        <v>100</v>
      </c>
      <c r="I64" s="14">
        <f>D64*G64</f>
        <v>17500</v>
      </c>
      <c r="J64" s="16">
        <v>12</v>
      </c>
      <c r="K64" s="14">
        <f>G64*J64</f>
        <v>2100</v>
      </c>
      <c r="L64" s="14">
        <f>H64-J64</f>
        <v>88</v>
      </c>
      <c r="M64" s="14">
        <f>E64-K64</f>
        <v>15400</v>
      </c>
    </row>
    <row r="65" spans="1:13" x14ac:dyDescent="0.25">
      <c r="A65" s="30" t="s">
        <v>111</v>
      </c>
      <c r="B65" s="13" t="s">
        <v>119</v>
      </c>
      <c r="C65" s="13" t="s">
        <v>120</v>
      </c>
      <c r="D65" s="14">
        <v>0</v>
      </c>
      <c r="E65" s="14">
        <v>0</v>
      </c>
      <c r="F65" s="15" t="s">
        <v>38</v>
      </c>
      <c r="G65" s="14">
        <f>+I65/H65</f>
        <v>187.42333333333332</v>
      </c>
      <c r="H65" s="14">
        <v>180</v>
      </c>
      <c r="I65" s="14">
        <v>33736.199999999997</v>
      </c>
      <c r="J65" s="16">
        <v>70</v>
      </c>
      <c r="K65" s="14">
        <f>+J65*G65</f>
        <v>13119.633333333331</v>
      </c>
      <c r="L65" s="14">
        <v>42</v>
      </c>
      <c r="M65" s="14">
        <f>+E65+I65-K65</f>
        <v>20616.566666666666</v>
      </c>
    </row>
    <row r="66" spans="1:13" x14ac:dyDescent="0.25">
      <c r="A66" s="30" t="s">
        <v>111</v>
      </c>
      <c r="B66" s="13" t="s">
        <v>121</v>
      </c>
      <c r="C66" s="13" t="s">
        <v>122</v>
      </c>
      <c r="D66" s="14">
        <v>78</v>
      </c>
      <c r="E66" s="14">
        <f>+D66*G66</f>
        <v>3900</v>
      </c>
      <c r="F66" s="15" t="s">
        <v>86</v>
      </c>
      <c r="G66" s="14">
        <v>50</v>
      </c>
      <c r="H66" s="14">
        <v>78</v>
      </c>
      <c r="I66" s="14">
        <f>D66*G66</f>
        <v>3900</v>
      </c>
      <c r="J66" s="16">
        <v>20</v>
      </c>
      <c r="K66" s="14">
        <f>+J66*G66</f>
        <v>1000</v>
      </c>
      <c r="L66" s="14">
        <f>D66-J66</f>
        <v>58</v>
      </c>
      <c r="M66" s="14">
        <f>+I66-K66</f>
        <v>2900</v>
      </c>
    </row>
    <row r="67" spans="1:13" x14ac:dyDescent="0.25">
      <c r="A67" s="30" t="s">
        <v>111</v>
      </c>
      <c r="B67" s="13" t="s">
        <v>123</v>
      </c>
      <c r="C67" s="13" t="s">
        <v>124</v>
      </c>
      <c r="D67" s="14">
        <v>20</v>
      </c>
      <c r="E67" s="14">
        <f>+D67*G67</f>
        <v>10066</v>
      </c>
      <c r="F67" s="15" t="s">
        <v>125</v>
      </c>
      <c r="G67" s="14">
        <v>503.3</v>
      </c>
      <c r="H67" s="14">
        <v>20</v>
      </c>
      <c r="I67" s="14">
        <f>D67*G67</f>
        <v>10066</v>
      </c>
      <c r="J67" s="16">
        <v>11</v>
      </c>
      <c r="K67" s="14">
        <f>G67*J67</f>
        <v>5536.3</v>
      </c>
      <c r="L67" s="14">
        <f>H67-J67</f>
        <v>9</v>
      </c>
      <c r="M67" s="14">
        <f>I67-K67</f>
        <v>4529.7</v>
      </c>
    </row>
    <row r="68" spans="1:13" x14ac:dyDescent="0.25">
      <c r="A68" s="31" t="s">
        <v>111</v>
      </c>
      <c r="B68" s="17" t="s">
        <v>126</v>
      </c>
      <c r="C68" s="17" t="s">
        <v>127</v>
      </c>
      <c r="D68" s="16">
        <v>20</v>
      </c>
      <c r="E68" s="16">
        <f>D68*G68</f>
        <v>24986.399999999998</v>
      </c>
      <c r="F68" s="18" t="s">
        <v>31</v>
      </c>
      <c r="G68" s="16">
        <v>1249.32</v>
      </c>
      <c r="H68" s="16">
        <v>20</v>
      </c>
      <c r="I68" s="16">
        <v>24986.5</v>
      </c>
      <c r="J68" s="16">
        <v>15</v>
      </c>
      <c r="K68" s="16">
        <f>+J68*G68</f>
        <v>18739.8</v>
      </c>
      <c r="L68" s="16">
        <f>H68-J68</f>
        <v>5</v>
      </c>
      <c r="M68" s="16">
        <f>I68-K68</f>
        <v>6246.7000000000007</v>
      </c>
    </row>
    <row r="69" spans="1:13" x14ac:dyDescent="0.25">
      <c r="A69" s="30" t="s">
        <v>111</v>
      </c>
      <c r="B69" s="13" t="s">
        <v>128</v>
      </c>
      <c r="C69" s="13" t="s">
        <v>129</v>
      </c>
      <c r="D69" s="14">
        <v>20</v>
      </c>
      <c r="E69" s="14">
        <v>3540</v>
      </c>
      <c r="F69" s="15" t="s">
        <v>45</v>
      </c>
      <c r="G69" s="14">
        <v>150</v>
      </c>
      <c r="H69" s="14">
        <v>20</v>
      </c>
      <c r="I69" s="14">
        <f>+G69*H69</f>
        <v>3000</v>
      </c>
      <c r="J69" s="16">
        <v>5</v>
      </c>
      <c r="K69" s="14">
        <f t="shared" ref="K69:K70" si="21">+J69*G69</f>
        <v>750</v>
      </c>
      <c r="L69" s="14">
        <f>H69-J69</f>
        <v>15</v>
      </c>
      <c r="M69" s="14">
        <f t="shared" ref="M69:M70" si="22">+E69+I69-K69</f>
        <v>5790</v>
      </c>
    </row>
    <row r="70" spans="1:13" x14ac:dyDescent="0.25">
      <c r="A70" s="30" t="s">
        <v>111</v>
      </c>
      <c r="B70" s="13" t="s">
        <v>130</v>
      </c>
      <c r="C70" s="13" t="s">
        <v>131</v>
      </c>
      <c r="D70" s="14">
        <v>20</v>
      </c>
      <c r="E70" s="14">
        <f>+D70*G70</f>
        <v>56985.600000000006</v>
      </c>
      <c r="F70" s="15" t="s">
        <v>31</v>
      </c>
      <c r="G70" s="14">
        <v>2849.28</v>
      </c>
      <c r="H70" s="14">
        <v>20</v>
      </c>
      <c r="I70" s="14">
        <f>+G70*H70</f>
        <v>56985.600000000006</v>
      </c>
      <c r="J70" s="16">
        <v>31</v>
      </c>
      <c r="K70" s="14">
        <f t="shared" si="21"/>
        <v>88327.680000000008</v>
      </c>
      <c r="L70" s="14">
        <v>20</v>
      </c>
      <c r="M70" s="14">
        <f t="shared" si="22"/>
        <v>25643.520000000004</v>
      </c>
    </row>
    <row r="71" spans="1:13" x14ac:dyDescent="0.25">
      <c r="A71" s="30" t="s">
        <v>111</v>
      </c>
      <c r="B71" s="13" t="s">
        <v>132</v>
      </c>
      <c r="C71" s="13" t="s">
        <v>133</v>
      </c>
      <c r="D71" s="14">
        <v>150</v>
      </c>
      <c r="E71" s="14">
        <f>D71*G71</f>
        <v>67555.5</v>
      </c>
      <c r="F71" s="15" t="s">
        <v>38</v>
      </c>
      <c r="G71" s="14">
        <v>450.37</v>
      </c>
      <c r="H71" s="14">
        <v>150</v>
      </c>
      <c r="I71" s="14">
        <v>67555</v>
      </c>
      <c r="J71" s="16">
        <v>25</v>
      </c>
      <c r="K71" s="14">
        <f>G71*J71</f>
        <v>11259.25</v>
      </c>
      <c r="L71" s="14">
        <f>+H71-J71</f>
        <v>125</v>
      </c>
      <c r="M71" s="14">
        <f>I71-K71</f>
        <v>56295.75</v>
      </c>
    </row>
    <row r="72" spans="1:13" x14ac:dyDescent="0.25">
      <c r="A72" s="30" t="s">
        <v>111</v>
      </c>
      <c r="B72" s="13" t="s">
        <v>134</v>
      </c>
      <c r="C72" s="13" t="s">
        <v>135</v>
      </c>
      <c r="D72" s="14">
        <v>140</v>
      </c>
      <c r="E72" s="14">
        <f>D72*G72</f>
        <v>38290</v>
      </c>
      <c r="F72" s="15" t="s">
        <v>45</v>
      </c>
      <c r="G72" s="14">
        <v>273.5</v>
      </c>
      <c r="H72" s="14">
        <v>140</v>
      </c>
      <c r="I72" s="14">
        <f>G72*H72</f>
        <v>38290</v>
      </c>
      <c r="J72" s="16">
        <v>104</v>
      </c>
      <c r="K72" s="14">
        <f>G72*J72</f>
        <v>28444</v>
      </c>
      <c r="L72" s="14">
        <f>H72-J72</f>
        <v>36</v>
      </c>
      <c r="M72" s="14">
        <f>I72-K72</f>
        <v>9846</v>
      </c>
    </row>
    <row r="73" spans="1:13" x14ac:dyDescent="0.25">
      <c r="A73" s="30" t="s">
        <v>111</v>
      </c>
      <c r="B73" s="13" t="s">
        <v>136</v>
      </c>
      <c r="C73" s="13" t="s">
        <v>137</v>
      </c>
      <c r="D73" s="14">
        <v>120</v>
      </c>
      <c r="E73" s="14">
        <f>D73*G73</f>
        <v>30000</v>
      </c>
      <c r="F73" s="15" t="s">
        <v>38</v>
      </c>
      <c r="G73" s="14">
        <v>250</v>
      </c>
      <c r="H73" s="14">
        <v>120</v>
      </c>
      <c r="I73" s="14"/>
      <c r="J73" s="16">
        <v>72</v>
      </c>
      <c r="K73" s="14">
        <f>G73*J73</f>
        <v>18000</v>
      </c>
      <c r="L73" s="14">
        <f>H73-J73</f>
        <v>48</v>
      </c>
      <c r="M73" s="14">
        <f>I73-K73</f>
        <v>-18000</v>
      </c>
    </row>
    <row r="74" spans="1:13" x14ac:dyDescent="0.25">
      <c r="A74" s="30" t="s">
        <v>111</v>
      </c>
      <c r="B74" s="13" t="s">
        <v>138</v>
      </c>
      <c r="C74" s="13" t="s">
        <v>139</v>
      </c>
      <c r="D74" s="14">
        <v>0</v>
      </c>
      <c r="E74" s="14">
        <v>0</v>
      </c>
      <c r="F74" s="15" t="s">
        <v>45</v>
      </c>
      <c r="G74" s="14">
        <f>+I74/H74</f>
        <v>232.06666666666666</v>
      </c>
      <c r="H74" s="14">
        <v>90</v>
      </c>
      <c r="I74" s="14">
        <v>20886</v>
      </c>
      <c r="J74" s="16">
        <v>4</v>
      </c>
      <c r="K74" s="14">
        <f t="shared" ref="K74" si="23">+J74*G74</f>
        <v>928.26666666666665</v>
      </c>
      <c r="L74" s="14">
        <v>84</v>
      </c>
      <c r="M74" s="14">
        <f>+E74+I74-K74</f>
        <v>19957.733333333334</v>
      </c>
    </row>
    <row r="75" spans="1:13" x14ac:dyDescent="0.25">
      <c r="A75" s="30" t="s">
        <v>111</v>
      </c>
      <c r="B75" s="13" t="s">
        <v>140</v>
      </c>
      <c r="C75" s="13" t="s">
        <v>141</v>
      </c>
      <c r="D75" s="14">
        <v>132</v>
      </c>
      <c r="E75" s="14">
        <v>18644</v>
      </c>
      <c r="F75" s="15" t="s">
        <v>45</v>
      </c>
      <c r="G75" s="14">
        <v>155.37</v>
      </c>
      <c r="H75" s="14">
        <v>132</v>
      </c>
      <c r="I75" s="14">
        <v>18644</v>
      </c>
      <c r="J75" s="16">
        <v>62</v>
      </c>
      <c r="K75" s="14">
        <f>G75*J75</f>
        <v>9632.94</v>
      </c>
      <c r="L75" s="14">
        <f t="shared" ref="L75:M77" si="24">H75-J75</f>
        <v>70</v>
      </c>
      <c r="M75" s="14">
        <f t="shared" si="24"/>
        <v>9011.06</v>
      </c>
    </row>
    <row r="76" spans="1:13" x14ac:dyDescent="0.25">
      <c r="A76" s="30" t="s">
        <v>111</v>
      </c>
      <c r="B76" s="13" t="s">
        <v>260</v>
      </c>
      <c r="C76" s="13" t="s">
        <v>142</v>
      </c>
      <c r="D76" s="14">
        <v>50</v>
      </c>
      <c r="E76" s="14">
        <f>D76*G76</f>
        <v>2200</v>
      </c>
      <c r="F76" s="15" t="s">
        <v>31</v>
      </c>
      <c r="G76" s="14">
        <v>44</v>
      </c>
      <c r="H76" s="14">
        <v>50</v>
      </c>
      <c r="I76" s="14">
        <f>+G76*H76</f>
        <v>2200</v>
      </c>
      <c r="J76" s="16">
        <v>19</v>
      </c>
      <c r="K76" s="14">
        <f>G76*J76</f>
        <v>836</v>
      </c>
      <c r="L76" s="14">
        <f t="shared" si="24"/>
        <v>31</v>
      </c>
      <c r="M76" s="14">
        <f t="shared" si="24"/>
        <v>1364</v>
      </c>
    </row>
    <row r="77" spans="1:13" x14ac:dyDescent="0.25">
      <c r="A77" s="30" t="s">
        <v>111</v>
      </c>
      <c r="B77" s="13" t="s">
        <v>143</v>
      </c>
      <c r="C77" s="13" t="s">
        <v>144</v>
      </c>
      <c r="D77" s="14">
        <v>20</v>
      </c>
      <c r="E77" s="14">
        <f>D77*G77</f>
        <v>23060</v>
      </c>
      <c r="F77" s="15" t="s">
        <v>31</v>
      </c>
      <c r="G77" s="14">
        <v>1153</v>
      </c>
      <c r="H77" s="14">
        <v>240</v>
      </c>
      <c r="I77" s="14">
        <f>D77*G77</f>
        <v>23060</v>
      </c>
      <c r="J77" s="16">
        <v>98</v>
      </c>
      <c r="K77" s="14">
        <f>J77*J77</f>
        <v>9604</v>
      </c>
      <c r="L77" s="14">
        <f t="shared" si="24"/>
        <v>142</v>
      </c>
      <c r="M77" s="14">
        <f t="shared" si="24"/>
        <v>13456</v>
      </c>
    </row>
    <row r="78" spans="1:13" x14ac:dyDescent="0.25">
      <c r="A78" s="30" t="s">
        <v>111</v>
      </c>
      <c r="B78" s="13" t="s">
        <v>145</v>
      </c>
      <c r="C78" s="13" t="s">
        <v>146</v>
      </c>
      <c r="D78" s="14">
        <v>20</v>
      </c>
      <c r="E78" s="14">
        <v>3563.6</v>
      </c>
      <c r="F78" s="15" t="s">
        <v>31</v>
      </c>
      <c r="G78" s="14">
        <v>151</v>
      </c>
      <c r="H78" s="14">
        <v>20</v>
      </c>
      <c r="I78" s="14">
        <v>3563.2</v>
      </c>
      <c r="J78" s="16">
        <v>18</v>
      </c>
      <c r="K78" s="14">
        <f>G78*J78</f>
        <v>2718</v>
      </c>
      <c r="L78" s="14">
        <f>H78-J78</f>
        <v>2</v>
      </c>
      <c r="M78" s="14">
        <f>E78-K78</f>
        <v>845.59999999999991</v>
      </c>
    </row>
    <row r="79" spans="1:13" x14ac:dyDescent="0.25">
      <c r="A79" s="30" t="s">
        <v>147</v>
      </c>
      <c r="B79" s="13" t="s">
        <v>148</v>
      </c>
      <c r="C79" s="13" t="s">
        <v>261</v>
      </c>
      <c r="D79" s="14">
        <v>1400</v>
      </c>
      <c r="E79" s="14">
        <f>D79*G79</f>
        <v>217006.71999999997</v>
      </c>
      <c r="F79" s="15" t="s">
        <v>45</v>
      </c>
      <c r="G79" s="14">
        <f>+I79/H79</f>
        <v>155.00479999999999</v>
      </c>
      <c r="H79" s="14">
        <v>1400</v>
      </c>
      <c r="I79" s="14">
        <v>217006.72</v>
      </c>
      <c r="J79" s="16">
        <v>1197</v>
      </c>
      <c r="K79" s="14">
        <f t="shared" ref="K79:K80" si="25">+J79*G79</f>
        <v>185540.74559999999</v>
      </c>
      <c r="L79" s="14">
        <v>1210</v>
      </c>
      <c r="M79" s="14">
        <f>I79-K79</f>
        <v>31465.974400000006</v>
      </c>
    </row>
    <row r="80" spans="1:13" x14ac:dyDescent="0.25">
      <c r="A80" s="31" t="s">
        <v>147</v>
      </c>
      <c r="B80" s="17" t="s">
        <v>149</v>
      </c>
      <c r="C80" s="17" t="s">
        <v>150</v>
      </c>
      <c r="D80" s="16">
        <v>100</v>
      </c>
      <c r="E80" s="16">
        <v>8250</v>
      </c>
      <c r="F80" s="18" t="s">
        <v>31</v>
      </c>
      <c r="G80" s="16">
        <v>82.5</v>
      </c>
      <c r="H80" s="16">
        <v>100</v>
      </c>
      <c r="I80" s="16">
        <f t="shared" ref="I80" si="26">+G80*H80</f>
        <v>8250</v>
      </c>
      <c r="J80" s="16">
        <v>147</v>
      </c>
      <c r="K80" s="16">
        <f t="shared" si="25"/>
        <v>12127.5</v>
      </c>
      <c r="L80" s="16">
        <v>0</v>
      </c>
      <c r="M80" s="16">
        <f t="shared" ref="M80" si="27">+E80+I80-K80</f>
        <v>4372.5</v>
      </c>
    </row>
    <row r="81" spans="1:13" x14ac:dyDescent="0.25">
      <c r="A81" s="30" t="s">
        <v>147</v>
      </c>
      <c r="B81" s="13" t="s">
        <v>151</v>
      </c>
      <c r="C81" s="13" t="s">
        <v>152</v>
      </c>
      <c r="D81" s="14">
        <v>50</v>
      </c>
      <c r="E81" s="14">
        <f>D81*G81</f>
        <v>876</v>
      </c>
      <c r="F81" s="15" t="s">
        <v>153</v>
      </c>
      <c r="G81" s="14">
        <v>17.52</v>
      </c>
      <c r="H81" s="14">
        <v>50</v>
      </c>
      <c r="I81" s="14">
        <v>876</v>
      </c>
      <c r="J81" s="16">
        <v>37</v>
      </c>
      <c r="K81" s="14">
        <f>G81*J81</f>
        <v>648.24</v>
      </c>
      <c r="L81" s="14">
        <f>H81-J81</f>
        <v>13</v>
      </c>
      <c r="M81" s="16">
        <f>I81-K81</f>
        <v>227.76</v>
      </c>
    </row>
    <row r="82" spans="1:13" x14ac:dyDescent="0.25">
      <c r="A82" s="30" t="s">
        <v>147</v>
      </c>
      <c r="B82" s="13" t="s">
        <v>154</v>
      </c>
      <c r="C82" s="13" t="s">
        <v>155</v>
      </c>
      <c r="D82" s="14">
        <v>80</v>
      </c>
      <c r="E82" s="14">
        <f>D82*G82</f>
        <v>13200</v>
      </c>
      <c r="F82" s="15" t="s">
        <v>45</v>
      </c>
      <c r="G82" s="14">
        <v>165</v>
      </c>
      <c r="H82" s="14">
        <v>80</v>
      </c>
      <c r="I82" s="14">
        <f t="shared" ref="I82" si="28">+G82*H82</f>
        <v>13200</v>
      </c>
      <c r="J82" s="16">
        <v>44</v>
      </c>
      <c r="K82" s="14">
        <f>G82*J82</f>
        <v>7260</v>
      </c>
      <c r="L82" s="14">
        <f>H82-J82</f>
        <v>36</v>
      </c>
      <c r="M82" s="14">
        <f>I82-K82</f>
        <v>5940</v>
      </c>
    </row>
    <row r="83" spans="1:13" x14ac:dyDescent="0.25">
      <c r="A83" s="31" t="s">
        <v>147</v>
      </c>
      <c r="B83" s="13" t="s">
        <v>154</v>
      </c>
      <c r="C83" s="17" t="s">
        <v>156</v>
      </c>
      <c r="D83" s="16">
        <v>50</v>
      </c>
      <c r="E83" s="16">
        <f>D83*G83</f>
        <v>1210</v>
      </c>
      <c r="F83" s="18" t="s">
        <v>45</v>
      </c>
      <c r="G83" s="16">
        <v>24.2</v>
      </c>
      <c r="H83" s="16">
        <v>50</v>
      </c>
      <c r="I83" s="16">
        <v>1210</v>
      </c>
      <c r="J83" s="16">
        <v>44</v>
      </c>
      <c r="K83" s="16">
        <f>G83*H83</f>
        <v>1210</v>
      </c>
      <c r="L83" s="16">
        <f>H83-J83</f>
        <v>6</v>
      </c>
      <c r="M83" s="16">
        <f>+E83+I83-K83</f>
        <v>1210</v>
      </c>
    </row>
    <row r="84" spans="1:13" x14ac:dyDescent="0.25">
      <c r="A84" s="30" t="s">
        <v>147</v>
      </c>
      <c r="B84" s="13" t="s">
        <v>123</v>
      </c>
      <c r="C84" s="13" t="s">
        <v>157</v>
      </c>
      <c r="D84" s="14">
        <v>30</v>
      </c>
      <c r="E84" s="14">
        <f>D84*G84</f>
        <v>35640</v>
      </c>
      <c r="F84" s="15" t="s">
        <v>153</v>
      </c>
      <c r="G84" s="14">
        <v>1188</v>
      </c>
      <c r="H84" s="14">
        <v>30</v>
      </c>
      <c r="I84" s="14">
        <f>D84*G84</f>
        <v>35640</v>
      </c>
      <c r="J84" s="16">
        <v>21</v>
      </c>
      <c r="K84" s="14">
        <f>J84*G84</f>
        <v>24948</v>
      </c>
      <c r="L84" s="14">
        <f>H84-J84</f>
        <v>9</v>
      </c>
      <c r="M84" s="14">
        <f>I84-K84</f>
        <v>10692</v>
      </c>
    </row>
    <row r="85" spans="1:13" x14ac:dyDescent="0.25">
      <c r="A85" s="30" t="s">
        <v>147</v>
      </c>
      <c r="B85" s="13" t="s">
        <v>262</v>
      </c>
      <c r="C85" s="13" t="s">
        <v>263</v>
      </c>
      <c r="D85" s="14">
        <v>0</v>
      </c>
      <c r="E85" s="14">
        <v>0</v>
      </c>
      <c r="F85" s="15" t="s">
        <v>38</v>
      </c>
      <c r="G85" s="14">
        <v>1275</v>
      </c>
      <c r="H85" s="14">
        <v>10</v>
      </c>
      <c r="I85" s="14">
        <f t="shared" ref="I85:I100" si="29">+G85*H85</f>
        <v>12750</v>
      </c>
      <c r="J85" s="16">
        <v>1</v>
      </c>
      <c r="K85" s="14">
        <f t="shared" ref="K85" si="30">+J85*G85</f>
        <v>1275</v>
      </c>
      <c r="L85" s="14">
        <f>+H85-J85</f>
        <v>9</v>
      </c>
      <c r="M85" s="14">
        <f>+E85+I85-K85</f>
        <v>11475</v>
      </c>
    </row>
    <row r="86" spans="1:13" x14ac:dyDescent="0.25">
      <c r="A86" s="30" t="s">
        <v>147</v>
      </c>
      <c r="B86" s="13" t="s">
        <v>160</v>
      </c>
      <c r="C86" s="13" t="s">
        <v>161</v>
      </c>
      <c r="D86" s="14">
        <v>82</v>
      </c>
      <c r="E86" s="14">
        <f>D86*G86</f>
        <v>5740</v>
      </c>
      <c r="F86" s="15" t="s">
        <v>31</v>
      </c>
      <c r="G86" s="14">
        <v>70</v>
      </c>
      <c r="H86" s="14">
        <v>82.5</v>
      </c>
      <c r="I86" s="14">
        <f t="shared" si="29"/>
        <v>5775</v>
      </c>
      <c r="J86" s="16">
        <v>73</v>
      </c>
      <c r="K86" s="14">
        <f>G86*J86</f>
        <v>5110</v>
      </c>
      <c r="L86" s="14">
        <v>70</v>
      </c>
      <c r="M86" s="14">
        <f>I86-K86</f>
        <v>665</v>
      </c>
    </row>
    <row r="87" spans="1:13" x14ac:dyDescent="0.25">
      <c r="A87" s="30" t="s">
        <v>147</v>
      </c>
      <c r="B87" s="13" t="s">
        <v>162</v>
      </c>
      <c r="C87" s="13" t="s">
        <v>163</v>
      </c>
      <c r="D87" s="14">
        <v>0</v>
      </c>
      <c r="E87" s="14">
        <v>0</v>
      </c>
      <c r="F87" s="15" t="s">
        <v>31</v>
      </c>
      <c r="G87" s="14">
        <v>1330</v>
      </c>
      <c r="H87" s="14">
        <v>50</v>
      </c>
      <c r="I87" s="14">
        <f t="shared" si="29"/>
        <v>66500</v>
      </c>
      <c r="J87" s="16">
        <v>46</v>
      </c>
      <c r="K87" s="14">
        <f>G87*J87</f>
        <v>61180</v>
      </c>
      <c r="L87" s="14">
        <f>+H87-J87</f>
        <v>4</v>
      </c>
      <c r="M87" s="14">
        <f t="shared" ref="M87:M88" si="31">+E87+I87-K87</f>
        <v>5320</v>
      </c>
    </row>
    <row r="88" spans="1:13" x14ac:dyDescent="0.25">
      <c r="A88" s="31" t="s">
        <v>147</v>
      </c>
      <c r="B88" s="17" t="s">
        <v>164</v>
      </c>
      <c r="C88" s="17" t="s">
        <v>165</v>
      </c>
      <c r="D88" s="16">
        <v>0</v>
      </c>
      <c r="E88" s="16">
        <v>0</v>
      </c>
      <c r="F88" s="18" t="s">
        <v>31</v>
      </c>
      <c r="G88" s="16">
        <v>25.39</v>
      </c>
      <c r="H88" s="16">
        <v>50</v>
      </c>
      <c r="I88" s="16">
        <f t="shared" si="29"/>
        <v>1269.5</v>
      </c>
      <c r="J88" s="16">
        <v>74</v>
      </c>
      <c r="K88" s="16">
        <f t="shared" ref="K88:K100" si="32">+J88*G88</f>
        <v>1878.8600000000001</v>
      </c>
      <c r="L88" s="16">
        <f>H88-J88</f>
        <v>-24</v>
      </c>
      <c r="M88" s="16">
        <f t="shared" si="31"/>
        <v>-609.36000000000013</v>
      </c>
    </row>
    <row r="89" spans="1:13" x14ac:dyDescent="0.25">
      <c r="A89" s="30" t="s">
        <v>147</v>
      </c>
      <c r="B89" s="13" t="s">
        <v>166</v>
      </c>
      <c r="C89" s="13" t="s">
        <v>167</v>
      </c>
      <c r="D89" s="14">
        <v>0</v>
      </c>
      <c r="E89" s="14">
        <v>0</v>
      </c>
      <c r="F89" s="15" t="s">
        <v>153</v>
      </c>
      <c r="G89" s="14">
        <v>495</v>
      </c>
      <c r="H89" s="14">
        <v>60</v>
      </c>
      <c r="I89" s="14">
        <f t="shared" si="29"/>
        <v>29700</v>
      </c>
      <c r="J89" s="16">
        <v>56</v>
      </c>
      <c r="K89" s="14">
        <f t="shared" si="32"/>
        <v>27720</v>
      </c>
      <c r="L89" s="14">
        <v>7</v>
      </c>
      <c r="M89" s="14">
        <f>+E89+I89-K89</f>
        <v>1980</v>
      </c>
    </row>
    <row r="90" spans="1:13" x14ac:dyDescent="0.25">
      <c r="A90" s="30" t="s">
        <v>147</v>
      </c>
      <c r="B90" s="13" t="s">
        <v>168</v>
      </c>
      <c r="C90" s="13" t="s">
        <v>169</v>
      </c>
      <c r="D90" s="14">
        <v>0</v>
      </c>
      <c r="E90" s="14">
        <v>0</v>
      </c>
      <c r="F90" s="15" t="s">
        <v>153</v>
      </c>
      <c r="G90" s="14">
        <v>49.5</v>
      </c>
      <c r="H90" s="14">
        <v>50</v>
      </c>
      <c r="I90" s="14">
        <f t="shared" si="29"/>
        <v>2475</v>
      </c>
      <c r="J90" s="16">
        <v>46</v>
      </c>
      <c r="K90" s="14">
        <f t="shared" si="32"/>
        <v>2277</v>
      </c>
      <c r="L90" s="14">
        <f>+H90-J90</f>
        <v>4</v>
      </c>
      <c r="M90" s="14">
        <f t="shared" ref="M90:M99" si="33">+E90+I90-K90</f>
        <v>198</v>
      </c>
    </row>
    <row r="91" spans="1:13" x14ac:dyDescent="0.25">
      <c r="A91" s="30" t="s">
        <v>147</v>
      </c>
      <c r="B91" s="13" t="s">
        <v>170</v>
      </c>
      <c r="C91" s="13" t="s">
        <v>171</v>
      </c>
      <c r="D91" s="14">
        <v>0</v>
      </c>
      <c r="E91" s="14">
        <v>0</v>
      </c>
      <c r="F91" s="15" t="s">
        <v>31</v>
      </c>
      <c r="G91" s="14">
        <v>71.5</v>
      </c>
      <c r="H91" s="14">
        <v>50</v>
      </c>
      <c r="I91" s="14">
        <f t="shared" si="29"/>
        <v>3575</v>
      </c>
      <c r="J91" s="16">
        <v>43</v>
      </c>
      <c r="K91" s="14">
        <f t="shared" si="32"/>
        <v>3074.5</v>
      </c>
      <c r="L91" s="14">
        <f t="shared" ref="L91:L100" si="34">+H91-J91</f>
        <v>7</v>
      </c>
      <c r="M91" s="14">
        <f t="shared" si="33"/>
        <v>500.5</v>
      </c>
    </row>
    <row r="92" spans="1:13" x14ac:dyDescent="0.25">
      <c r="A92" s="30" t="s">
        <v>147</v>
      </c>
      <c r="B92" s="13" t="s">
        <v>172</v>
      </c>
      <c r="C92" s="13" t="s">
        <v>173</v>
      </c>
      <c r="D92" s="14">
        <v>0</v>
      </c>
      <c r="E92" s="14">
        <v>0</v>
      </c>
      <c r="F92" s="15" t="s">
        <v>31</v>
      </c>
      <c r="G92" s="14">
        <v>571.12</v>
      </c>
      <c r="H92" s="14">
        <v>10</v>
      </c>
      <c r="I92" s="14">
        <f t="shared" si="29"/>
        <v>5711.2</v>
      </c>
      <c r="J92" s="16">
        <v>10</v>
      </c>
      <c r="K92" s="14">
        <f t="shared" si="32"/>
        <v>5711.2</v>
      </c>
      <c r="L92" s="14">
        <f t="shared" si="34"/>
        <v>0</v>
      </c>
      <c r="M92" s="14">
        <f t="shared" si="33"/>
        <v>0</v>
      </c>
    </row>
    <row r="93" spans="1:13" x14ac:dyDescent="0.25">
      <c r="A93" s="30" t="s">
        <v>147</v>
      </c>
      <c r="B93" s="13" t="s">
        <v>174</v>
      </c>
      <c r="C93" s="13" t="s">
        <v>175</v>
      </c>
      <c r="D93" s="14">
        <v>0</v>
      </c>
      <c r="E93" s="14">
        <v>0</v>
      </c>
      <c r="F93" s="15" t="s">
        <v>31</v>
      </c>
      <c r="G93" s="14">
        <v>302.5</v>
      </c>
      <c r="H93" s="14">
        <v>15</v>
      </c>
      <c r="I93" s="14">
        <f t="shared" si="29"/>
        <v>4537.5</v>
      </c>
      <c r="J93" s="16">
        <v>6</v>
      </c>
      <c r="K93" s="14">
        <f t="shared" si="32"/>
        <v>1815</v>
      </c>
      <c r="L93" s="14">
        <f t="shared" si="34"/>
        <v>9</v>
      </c>
      <c r="M93" s="14">
        <f t="shared" si="33"/>
        <v>2722.5</v>
      </c>
    </row>
    <row r="94" spans="1:13" x14ac:dyDescent="0.25">
      <c r="A94" s="30" t="s">
        <v>147</v>
      </c>
      <c r="B94" s="13" t="s">
        <v>176</v>
      </c>
      <c r="C94" s="13" t="s">
        <v>177</v>
      </c>
      <c r="D94" s="14">
        <v>0</v>
      </c>
      <c r="E94" s="14">
        <v>0</v>
      </c>
      <c r="F94" s="15" t="s">
        <v>31</v>
      </c>
      <c r="G94" s="14">
        <v>302.5</v>
      </c>
      <c r="H94" s="14">
        <v>15</v>
      </c>
      <c r="I94" s="14">
        <f t="shared" si="29"/>
        <v>4537.5</v>
      </c>
      <c r="J94" s="16">
        <v>4</v>
      </c>
      <c r="K94" s="14">
        <f t="shared" si="32"/>
        <v>1210</v>
      </c>
      <c r="L94" s="14">
        <f t="shared" si="34"/>
        <v>11</v>
      </c>
      <c r="M94" s="14">
        <f t="shared" si="33"/>
        <v>3327.5</v>
      </c>
    </row>
    <row r="95" spans="1:13" x14ac:dyDescent="0.25">
      <c r="A95" s="30" t="s">
        <v>147</v>
      </c>
      <c r="B95" s="13" t="s">
        <v>178</v>
      </c>
      <c r="C95" s="13" t="s">
        <v>179</v>
      </c>
      <c r="D95" s="14">
        <v>0</v>
      </c>
      <c r="E95" s="14">
        <v>0</v>
      </c>
      <c r="F95" s="15" t="s">
        <v>31</v>
      </c>
      <c r="G95" s="14">
        <v>571.12</v>
      </c>
      <c r="H95" s="14">
        <v>10</v>
      </c>
      <c r="I95" s="14">
        <f t="shared" si="29"/>
        <v>5711.2</v>
      </c>
      <c r="J95" s="16">
        <v>10</v>
      </c>
      <c r="K95" s="14">
        <f t="shared" si="32"/>
        <v>5711.2</v>
      </c>
      <c r="L95" s="14">
        <f t="shared" si="34"/>
        <v>0</v>
      </c>
      <c r="M95" s="14">
        <f t="shared" si="33"/>
        <v>0</v>
      </c>
    </row>
    <row r="96" spans="1:13" x14ac:dyDescent="0.25">
      <c r="A96" s="30" t="s">
        <v>147</v>
      </c>
      <c r="B96" s="13" t="s">
        <v>180</v>
      </c>
      <c r="C96" s="13" t="s">
        <v>181</v>
      </c>
      <c r="D96" s="14">
        <v>200</v>
      </c>
      <c r="E96" s="14">
        <f>D96*G96</f>
        <v>9440</v>
      </c>
      <c r="F96" s="15" t="s">
        <v>31</v>
      </c>
      <c r="G96" s="14">
        <v>47.199999999999996</v>
      </c>
      <c r="H96" s="14">
        <v>200</v>
      </c>
      <c r="I96" s="14">
        <f t="shared" si="29"/>
        <v>9440</v>
      </c>
      <c r="J96" s="16">
        <v>117</v>
      </c>
      <c r="K96" s="14">
        <f t="shared" si="32"/>
        <v>5522.4</v>
      </c>
      <c r="L96" s="14">
        <f t="shared" si="34"/>
        <v>83</v>
      </c>
      <c r="M96" s="14">
        <f t="shared" si="33"/>
        <v>13357.6</v>
      </c>
    </row>
    <row r="97" spans="1:13" x14ac:dyDescent="0.25">
      <c r="A97" s="30" t="s">
        <v>147</v>
      </c>
      <c r="B97" s="13" t="s">
        <v>43</v>
      </c>
      <c r="C97" s="13" t="s">
        <v>264</v>
      </c>
      <c r="D97" s="14">
        <v>0</v>
      </c>
      <c r="E97" s="14">
        <v>0</v>
      </c>
      <c r="F97" s="15" t="s">
        <v>182</v>
      </c>
      <c r="G97" s="14">
        <v>99</v>
      </c>
      <c r="H97" s="14">
        <v>50</v>
      </c>
      <c r="I97" s="14">
        <f t="shared" si="29"/>
        <v>4950</v>
      </c>
      <c r="J97" s="16">
        <v>87</v>
      </c>
      <c r="K97" s="14">
        <f t="shared" si="32"/>
        <v>8613</v>
      </c>
      <c r="L97" s="14">
        <f t="shared" si="34"/>
        <v>-37</v>
      </c>
      <c r="M97" s="14">
        <f t="shared" si="33"/>
        <v>-3663</v>
      </c>
    </row>
    <row r="98" spans="1:13" x14ac:dyDescent="0.25">
      <c r="A98" s="30" t="s">
        <v>147</v>
      </c>
      <c r="B98" s="13" t="s">
        <v>183</v>
      </c>
      <c r="C98" s="13" t="s">
        <v>184</v>
      </c>
      <c r="D98" s="14">
        <v>0</v>
      </c>
      <c r="E98" s="14">
        <v>0</v>
      </c>
      <c r="F98" s="15" t="s">
        <v>31</v>
      </c>
      <c r="G98" s="14">
        <v>495.59999999999997</v>
      </c>
      <c r="H98" s="14">
        <v>10</v>
      </c>
      <c r="I98" s="14">
        <f t="shared" si="29"/>
        <v>4956</v>
      </c>
      <c r="J98" s="16">
        <v>11</v>
      </c>
      <c r="K98" s="14">
        <f t="shared" si="32"/>
        <v>5451.5999999999995</v>
      </c>
      <c r="L98" s="14">
        <f t="shared" si="34"/>
        <v>-1</v>
      </c>
      <c r="M98" s="14">
        <f t="shared" si="33"/>
        <v>-495.59999999999945</v>
      </c>
    </row>
    <row r="99" spans="1:13" x14ac:dyDescent="0.25">
      <c r="A99" s="30" t="s">
        <v>147</v>
      </c>
      <c r="B99" s="13" t="s">
        <v>185</v>
      </c>
      <c r="C99" s="13" t="s">
        <v>186</v>
      </c>
      <c r="D99" s="14">
        <v>0</v>
      </c>
      <c r="E99" s="14">
        <v>0</v>
      </c>
      <c r="F99" s="15" t="s">
        <v>31</v>
      </c>
      <c r="G99" s="14">
        <v>495.59999999999997</v>
      </c>
      <c r="H99" s="14">
        <v>10</v>
      </c>
      <c r="I99" s="14">
        <f t="shared" si="29"/>
        <v>4956</v>
      </c>
      <c r="J99" s="16">
        <v>8</v>
      </c>
      <c r="K99" s="14">
        <f t="shared" si="32"/>
        <v>3964.7999999999997</v>
      </c>
      <c r="L99" s="14">
        <f t="shared" si="34"/>
        <v>2</v>
      </c>
      <c r="M99" s="14">
        <f t="shared" si="33"/>
        <v>991.20000000000027</v>
      </c>
    </row>
    <row r="100" spans="1:13" x14ac:dyDescent="0.25">
      <c r="A100" s="30" t="s">
        <v>147</v>
      </c>
      <c r="B100" s="13" t="s">
        <v>187</v>
      </c>
      <c r="C100" s="13" t="s">
        <v>188</v>
      </c>
      <c r="D100" s="14">
        <v>0</v>
      </c>
      <c r="E100" s="14">
        <v>0</v>
      </c>
      <c r="F100" s="15" t="s">
        <v>31</v>
      </c>
      <c r="G100" s="14">
        <v>165</v>
      </c>
      <c r="H100" s="14">
        <v>30</v>
      </c>
      <c r="I100" s="14">
        <f t="shared" si="29"/>
        <v>4950</v>
      </c>
      <c r="J100" s="16">
        <v>32</v>
      </c>
      <c r="K100" s="14">
        <f t="shared" si="32"/>
        <v>5280</v>
      </c>
      <c r="L100" s="14">
        <f t="shared" si="34"/>
        <v>-2</v>
      </c>
      <c r="M100" s="14">
        <f>I100-K100</f>
        <v>-330</v>
      </c>
    </row>
    <row r="101" spans="1:13" x14ac:dyDescent="0.25">
      <c r="A101" s="30" t="s">
        <v>147</v>
      </c>
      <c r="B101" s="13" t="s">
        <v>158</v>
      </c>
      <c r="C101" s="13" t="s">
        <v>189</v>
      </c>
      <c r="D101" s="14">
        <v>0</v>
      </c>
      <c r="E101" s="14">
        <f t="shared" ref="E101:E108" si="35">+D101*G101</f>
        <v>0</v>
      </c>
      <c r="F101" s="15" t="s">
        <v>31</v>
      </c>
      <c r="G101" s="14">
        <v>222.2</v>
      </c>
      <c r="H101" s="14">
        <v>50</v>
      </c>
      <c r="I101" s="14">
        <f>+G101*H101</f>
        <v>11110</v>
      </c>
      <c r="J101" s="16">
        <v>49</v>
      </c>
      <c r="K101" s="14">
        <f>G101*J101</f>
        <v>10887.8</v>
      </c>
      <c r="L101" s="14">
        <f>H101-J101</f>
        <v>1</v>
      </c>
      <c r="M101" s="14">
        <f>I101-K101</f>
        <v>222.20000000000073</v>
      </c>
    </row>
    <row r="102" spans="1:13" x14ac:dyDescent="0.25">
      <c r="A102" s="30" t="s">
        <v>147</v>
      </c>
      <c r="B102" s="13" t="s">
        <v>160</v>
      </c>
      <c r="C102" s="13" t="s">
        <v>159</v>
      </c>
      <c r="D102" s="14">
        <v>140</v>
      </c>
      <c r="E102" s="14">
        <f t="shared" si="35"/>
        <v>14000</v>
      </c>
      <c r="F102" s="15" t="s">
        <v>86</v>
      </c>
      <c r="G102" s="14">
        <v>100</v>
      </c>
      <c r="H102" s="14">
        <v>0</v>
      </c>
      <c r="I102" s="14">
        <f t="shared" ref="I102" si="36">+G102*H102</f>
        <v>0</v>
      </c>
      <c r="J102" s="16">
        <v>40</v>
      </c>
      <c r="K102" s="14">
        <f t="shared" ref="K102:K106" si="37">+E102</f>
        <v>14000</v>
      </c>
      <c r="L102" s="14">
        <v>0</v>
      </c>
      <c r="M102" s="14">
        <f>376+I102-K102</f>
        <v>-13624</v>
      </c>
    </row>
    <row r="103" spans="1:13" x14ac:dyDescent="0.25">
      <c r="A103" s="30" t="s">
        <v>147</v>
      </c>
      <c r="B103" s="13" t="s">
        <v>174</v>
      </c>
      <c r="C103" s="13" t="s">
        <v>190</v>
      </c>
      <c r="D103" s="14">
        <v>0</v>
      </c>
      <c r="E103" s="14">
        <f t="shared" si="35"/>
        <v>0</v>
      </c>
      <c r="F103" s="15" t="s">
        <v>86</v>
      </c>
      <c r="G103" s="14">
        <v>88</v>
      </c>
      <c r="H103" s="14">
        <v>60</v>
      </c>
      <c r="I103" s="14">
        <f>+G103*H103</f>
        <v>5280</v>
      </c>
      <c r="J103" s="16">
        <v>10</v>
      </c>
      <c r="K103" s="14">
        <f>J103*G103</f>
        <v>880</v>
      </c>
      <c r="L103" s="14">
        <f>H103-J103</f>
        <v>50</v>
      </c>
      <c r="M103" s="14">
        <f t="shared" ref="M103:M106" si="38">+E103+I103-K103</f>
        <v>4400</v>
      </c>
    </row>
    <row r="104" spans="1:13" x14ac:dyDescent="0.25">
      <c r="A104" s="30" t="s">
        <v>147</v>
      </c>
      <c r="B104" s="13" t="s">
        <v>176</v>
      </c>
      <c r="C104" s="13" t="s">
        <v>191</v>
      </c>
      <c r="D104" s="14">
        <v>20</v>
      </c>
      <c r="E104" s="14">
        <f t="shared" si="35"/>
        <v>6200</v>
      </c>
      <c r="F104" s="15" t="s">
        <v>86</v>
      </c>
      <c r="G104" s="14">
        <v>310</v>
      </c>
      <c r="H104" s="14">
        <v>0</v>
      </c>
      <c r="I104" s="14">
        <f t="shared" ref="I104:I107" si="39">+G104*H104</f>
        <v>0</v>
      </c>
      <c r="J104" s="16">
        <f t="shared" ref="J104" si="40">+D104</f>
        <v>20</v>
      </c>
      <c r="K104" s="14">
        <f t="shared" si="37"/>
        <v>6200</v>
      </c>
      <c r="L104" s="14">
        <v>0</v>
      </c>
      <c r="M104" s="14">
        <f t="shared" si="38"/>
        <v>0</v>
      </c>
    </row>
    <row r="105" spans="1:13" x14ac:dyDescent="0.25">
      <c r="A105" s="30" t="s">
        <v>147</v>
      </c>
      <c r="B105" s="13" t="s">
        <v>192</v>
      </c>
      <c r="C105" s="13" t="s">
        <v>179</v>
      </c>
      <c r="D105" s="14">
        <v>8</v>
      </c>
      <c r="E105" s="14">
        <f t="shared" si="35"/>
        <v>2420</v>
      </c>
      <c r="F105" s="15" t="s">
        <v>31</v>
      </c>
      <c r="G105" s="14">
        <v>302.5</v>
      </c>
      <c r="H105" s="14">
        <v>15</v>
      </c>
      <c r="I105" s="14">
        <f t="shared" si="39"/>
        <v>4537.5</v>
      </c>
      <c r="J105" s="16">
        <v>12</v>
      </c>
      <c r="K105" s="14">
        <f t="shared" si="37"/>
        <v>2420</v>
      </c>
      <c r="L105" s="14">
        <v>11</v>
      </c>
      <c r="M105" s="14">
        <f t="shared" si="38"/>
        <v>4537.5</v>
      </c>
    </row>
    <row r="106" spans="1:13" x14ac:dyDescent="0.25">
      <c r="A106" s="30" t="s">
        <v>147</v>
      </c>
      <c r="B106" s="13" t="s">
        <v>193</v>
      </c>
      <c r="C106" s="13" t="s">
        <v>265</v>
      </c>
      <c r="D106" s="14">
        <v>14</v>
      </c>
      <c r="E106" s="14">
        <f t="shared" si="35"/>
        <v>34650</v>
      </c>
      <c r="F106" s="15" t="s">
        <v>86</v>
      </c>
      <c r="G106" s="14">
        <v>2475</v>
      </c>
      <c r="H106" s="14">
        <v>1</v>
      </c>
      <c r="I106" s="14">
        <f t="shared" si="39"/>
        <v>2475</v>
      </c>
      <c r="J106" s="16">
        <v>5</v>
      </c>
      <c r="K106" s="14">
        <f t="shared" si="37"/>
        <v>34650</v>
      </c>
      <c r="L106" s="14">
        <v>0</v>
      </c>
      <c r="M106" s="14">
        <f t="shared" si="38"/>
        <v>2475</v>
      </c>
    </row>
    <row r="107" spans="1:13" x14ac:dyDescent="0.25">
      <c r="A107" s="30" t="s">
        <v>147</v>
      </c>
      <c r="B107" s="13" t="s">
        <v>194</v>
      </c>
      <c r="C107" s="13" t="s">
        <v>195</v>
      </c>
      <c r="D107" s="14">
        <v>16</v>
      </c>
      <c r="E107" s="14">
        <f t="shared" si="35"/>
        <v>4000</v>
      </c>
      <c r="F107" s="15" t="s">
        <v>86</v>
      </c>
      <c r="G107" s="14">
        <v>250</v>
      </c>
      <c r="H107" s="14">
        <v>16</v>
      </c>
      <c r="I107" s="14">
        <f t="shared" si="39"/>
        <v>4000</v>
      </c>
      <c r="J107" s="16">
        <v>14</v>
      </c>
      <c r="K107" s="14">
        <f>G107*J107</f>
        <v>3500</v>
      </c>
      <c r="L107" s="14">
        <f>H107-J107</f>
        <v>2</v>
      </c>
      <c r="M107" s="14">
        <f>E107-K107</f>
        <v>500</v>
      </c>
    </row>
    <row r="108" spans="1:13" x14ac:dyDescent="0.25">
      <c r="A108" s="30" t="s">
        <v>147</v>
      </c>
      <c r="B108" s="13" t="s">
        <v>185</v>
      </c>
      <c r="C108" s="13" t="s">
        <v>196</v>
      </c>
      <c r="D108" s="14">
        <v>120</v>
      </c>
      <c r="E108" s="14">
        <f t="shared" si="35"/>
        <v>12000</v>
      </c>
      <c r="F108" s="15" t="s">
        <v>38</v>
      </c>
      <c r="G108" s="14">
        <v>100</v>
      </c>
      <c r="H108" s="14">
        <v>120</v>
      </c>
      <c r="I108" s="14">
        <f>D108*G108</f>
        <v>12000</v>
      </c>
      <c r="J108" s="16">
        <v>11</v>
      </c>
      <c r="K108" s="14">
        <f>H108*J108</f>
        <v>1320</v>
      </c>
      <c r="L108" s="14">
        <f>H108-J108</f>
        <v>109</v>
      </c>
      <c r="M108" s="14">
        <f>I108-K108</f>
        <v>10680</v>
      </c>
    </row>
    <row r="109" spans="1:13" x14ac:dyDescent="0.25">
      <c r="A109" s="30" t="s">
        <v>147</v>
      </c>
      <c r="B109" s="13" t="s">
        <v>197</v>
      </c>
      <c r="C109" s="13" t="s">
        <v>238</v>
      </c>
      <c r="D109" s="14">
        <v>0</v>
      </c>
      <c r="E109" s="14">
        <v>0</v>
      </c>
      <c r="F109" s="15" t="s">
        <v>45</v>
      </c>
      <c r="G109" s="14">
        <v>475</v>
      </c>
      <c r="H109" s="14">
        <v>7</v>
      </c>
      <c r="I109" s="14">
        <f t="shared" ref="I109:I123" si="41">G109*H109</f>
        <v>3325</v>
      </c>
      <c r="J109" s="16">
        <v>0</v>
      </c>
      <c r="K109" s="14">
        <f>G109*J109</f>
        <v>0</v>
      </c>
      <c r="L109" s="14">
        <f>+D109+H109-J109</f>
        <v>7</v>
      </c>
      <c r="M109" s="14">
        <f>I109-K109</f>
        <v>3325</v>
      </c>
    </row>
    <row r="110" spans="1:13" x14ac:dyDescent="0.25">
      <c r="A110" s="30" t="s">
        <v>147</v>
      </c>
      <c r="B110" s="13" t="s">
        <v>198</v>
      </c>
      <c r="C110" s="13" t="s">
        <v>239</v>
      </c>
      <c r="D110" s="14">
        <v>0</v>
      </c>
      <c r="E110" s="14">
        <v>0</v>
      </c>
      <c r="F110" s="15" t="s">
        <v>45</v>
      </c>
      <c r="G110" s="14">
        <v>3800</v>
      </c>
      <c r="H110" s="14">
        <v>7</v>
      </c>
      <c r="I110" s="14">
        <f t="shared" si="41"/>
        <v>26600</v>
      </c>
      <c r="J110" s="16">
        <v>0</v>
      </c>
      <c r="K110" s="14">
        <f t="shared" ref="K110:K125" si="42">G110*J110</f>
        <v>0</v>
      </c>
      <c r="L110" s="14">
        <f t="shared" ref="L110:M130" si="43">+D110+H110-J110</f>
        <v>7</v>
      </c>
      <c r="M110" s="14">
        <f t="shared" ref="M110:M125" si="44">I110-K110</f>
        <v>26600</v>
      </c>
    </row>
    <row r="111" spans="1:13" x14ac:dyDescent="0.25">
      <c r="A111" s="30" t="s">
        <v>147</v>
      </c>
      <c r="B111" s="13" t="s">
        <v>199</v>
      </c>
      <c r="C111" s="13" t="s">
        <v>240</v>
      </c>
      <c r="D111" s="14">
        <v>0</v>
      </c>
      <c r="E111" s="14">
        <v>0</v>
      </c>
      <c r="F111" s="15" t="s">
        <v>45</v>
      </c>
      <c r="G111" s="14">
        <v>6095</v>
      </c>
      <c r="H111" s="14">
        <v>7</v>
      </c>
      <c r="I111" s="14">
        <f t="shared" si="41"/>
        <v>42665</v>
      </c>
      <c r="J111" s="16">
        <v>0</v>
      </c>
      <c r="K111" s="14">
        <f t="shared" si="42"/>
        <v>0</v>
      </c>
      <c r="L111" s="14">
        <f t="shared" si="43"/>
        <v>7</v>
      </c>
      <c r="M111" s="14">
        <f t="shared" si="44"/>
        <v>42665</v>
      </c>
    </row>
    <row r="112" spans="1:13" x14ac:dyDescent="0.25">
      <c r="A112" s="30" t="s">
        <v>147</v>
      </c>
      <c r="B112" s="13" t="s">
        <v>200</v>
      </c>
      <c r="C112" s="13" t="s">
        <v>241</v>
      </c>
      <c r="D112" s="14">
        <v>0</v>
      </c>
      <c r="E112" s="14">
        <v>0</v>
      </c>
      <c r="F112" s="15" t="s">
        <v>45</v>
      </c>
      <c r="G112" s="14">
        <v>6395</v>
      </c>
      <c r="H112" s="14">
        <v>7</v>
      </c>
      <c r="I112" s="14">
        <f t="shared" si="41"/>
        <v>44765</v>
      </c>
      <c r="J112" s="16">
        <v>0</v>
      </c>
      <c r="K112" s="14">
        <f t="shared" si="42"/>
        <v>0</v>
      </c>
      <c r="L112" s="14">
        <f t="shared" si="43"/>
        <v>7</v>
      </c>
      <c r="M112" s="14">
        <f t="shared" si="44"/>
        <v>44765</v>
      </c>
    </row>
    <row r="113" spans="1:13" x14ac:dyDescent="0.25">
      <c r="A113" s="30" t="s">
        <v>147</v>
      </c>
      <c r="B113" s="13" t="s">
        <v>201</v>
      </c>
      <c r="C113" s="13" t="s">
        <v>242</v>
      </c>
      <c r="D113" s="14">
        <v>0</v>
      </c>
      <c r="E113" s="14">
        <v>0</v>
      </c>
      <c r="F113" s="15" t="s">
        <v>45</v>
      </c>
      <c r="G113" s="14">
        <v>6395</v>
      </c>
      <c r="H113" s="14">
        <v>7</v>
      </c>
      <c r="I113" s="14">
        <f t="shared" si="41"/>
        <v>44765</v>
      </c>
      <c r="J113" s="16">
        <v>0</v>
      </c>
      <c r="K113" s="14">
        <f t="shared" si="42"/>
        <v>0</v>
      </c>
      <c r="L113" s="14">
        <f t="shared" si="43"/>
        <v>7</v>
      </c>
      <c r="M113" s="14">
        <f t="shared" si="44"/>
        <v>44765</v>
      </c>
    </row>
    <row r="114" spans="1:13" x14ac:dyDescent="0.25">
      <c r="A114" s="30" t="s">
        <v>147</v>
      </c>
      <c r="B114" s="13" t="s">
        <v>202</v>
      </c>
      <c r="C114" s="13" t="s">
        <v>243</v>
      </c>
      <c r="D114" s="14">
        <v>0</v>
      </c>
      <c r="E114" s="14">
        <v>0</v>
      </c>
      <c r="F114" s="15" t="s">
        <v>45</v>
      </c>
      <c r="G114" s="14">
        <v>6395</v>
      </c>
      <c r="H114" s="14">
        <v>7</v>
      </c>
      <c r="I114" s="14">
        <f t="shared" si="41"/>
        <v>44765</v>
      </c>
      <c r="J114" s="16">
        <v>0</v>
      </c>
      <c r="K114" s="14">
        <f t="shared" si="42"/>
        <v>0</v>
      </c>
      <c r="L114" s="14">
        <f t="shared" si="43"/>
        <v>7</v>
      </c>
      <c r="M114" s="14">
        <f t="shared" si="44"/>
        <v>44765</v>
      </c>
    </row>
    <row r="115" spans="1:13" x14ac:dyDescent="0.25">
      <c r="A115" s="30" t="s">
        <v>147</v>
      </c>
      <c r="B115" s="13" t="s">
        <v>203</v>
      </c>
      <c r="C115" s="13" t="s">
        <v>244</v>
      </c>
      <c r="D115" s="14">
        <v>0</v>
      </c>
      <c r="E115" s="14">
        <v>0</v>
      </c>
      <c r="F115" s="15" t="s">
        <v>45</v>
      </c>
      <c r="G115" s="14">
        <v>2495</v>
      </c>
      <c r="H115" s="14">
        <v>7</v>
      </c>
      <c r="I115" s="14">
        <f t="shared" si="41"/>
        <v>17465</v>
      </c>
      <c r="J115" s="16">
        <v>0</v>
      </c>
      <c r="K115" s="14">
        <f t="shared" si="42"/>
        <v>0</v>
      </c>
      <c r="L115" s="14">
        <f t="shared" si="43"/>
        <v>7</v>
      </c>
      <c r="M115" s="14">
        <f t="shared" si="44"/>
        <v>17465</v>
      </c>
    </row>
    <row r="116" spans="1:13" x14ac:dyDescent="0.25">
      <c r="A116" s="30" t="s">
        <v>147</v>
      </c>
      <c r="B116" s="13" t="s">
        <v>204</v>
      </c>
      <c r="C116" s="13" t="s">
        <v>245</v>
      </c>
      <c r="D116" s="14">
        <v>0</v>
      </c>
      <c r="E116" s="14">
        <v>0</v>
      </c>
      <c r="F116" s="15" t="s">
        <v>45</v>
      </c>
      <c r="G116" s="14">
        <v>5076.05</v>
      </c>
      <c r="H116" s="14">
        <v>16</v>
      </c>
      <c r="I116" s="14">
        <f t="shared" si="41"/>
        <v>81216.800000000003</v>
      </c>
      <c r="J116" s="16">
        <v>0</v>
      </c>
      <c r="K116" s="14">
        <f t="shared" si="42"/>
        <v>0</v>
      </c>
      <c r="L116" s="14">
        <f t="shared" si="43"/>
        <v>16</v>
      </c>
      <c r="M116" s="14">
        <f t="shared" si="44"/>
        <v>81216.800000000003</v>
      </c>
    </row>
    <row r="117" spans="1:13" x14ac:dyDescent="0.25">
      <c r="A117" s="30" t="s">
        <v>147</v>
      </c>
      <c r="B117" s="13" t="s">
        <v>205</v>
      </c>
      <c r="C117" s="13" t="s">
        <v>246</v>
      </c>
      <c r="D117" s="14">
        <v>0</v>
      </c>
      <c r="E117" s="14">
        <v>0</v>
      </c>
      <c r="F117" s="15" t="s">
        <v>45</v>
      </c>
      <c r="G117" s="14">
        <v>5910</v>
      </c>
      <c r="H117" s="14">
        <v>17</v>
      </c>
      <c r="I117" s="14">
        <f t="shared" si="41"/>
        <v>100470</v>
      </c>
      <c r="J117" s="16">
        <v>0</v>
      </c>
      <c r="K117" s="14">
        <f t="shared" si="42"/>
        <v>0</v>
      </c>
      <c r="L117" s="14">
        <f t="shared" si="43"/>
        <v>17</v>
      </c>
      <c r="M117" s="14">
        <f t="shared" si="44"/>
        <v>100470</v>
      </c>
    </row>
    <row r="118" spans="1:13" x14ac:dyDescent="0.25">
      <c r="A118" s="30" t="s">
        <v>147</v>
      </c>
      <c r="B118" s="13" t="s">
        <v>206</v>
      </c>
      <c r="C118" s="13" t="s">
        <v>247</v>
      </c>
      <c r="D118" s="14">
        <v>0</v>
      </c>
      <c r="E118" s="14">
        <v>0</v>
      </c>
      <c r="F118" s="15" t="s">
        <v>45</v>
      </c>
      <c r="G118" s="14">
        <v>5910</v>
      </c>
      <c r="H118" s="14">
        <v>17</v>
      </c>
      <c r="I118" s="14">
        <f t="shared" si="41"/>
        <v>100470</v>
      </c>
      <c r="J118" s="16">
        <v>0</v>
      </c>
      <c r="K118" s="14">
        <f t="shared" si="42"/>
        <v>0</v>
      </c>
      <c r="L118" s="14">
        <f t="shared" si="43"/>
        <v>17</v>
      </c>
      <c r="M118" s="14">
        <f t="shared" si="44"/>
        <v>100470</v>
      </c>
    </row>
    <row r="119" spans="1:13" x14ac:dyDescent="0.25">
      <c r="A119" s="30" t="s">
        <v>147</v>
      </c>
      <c r="B119" s="13" t="s">
        <v>207</v>
      </c>
      <c r="C119" s="13" t="s">
        <v>248</v>
      </c>
      <c r="D119" s="14">
        <v>0</v>
      </c>
      <c r="E119" s="14">
        <v>0</v>
      </c>
      <c r="F119" s="15" t="s">
        <v>45</v>
      </c>
      <c r="G119" s="14">
        <v>5910</v>
      </c>
      <c r="H119" s="14">
        <v>17</v>
      </c>
      <c r="I119" s="14">
        <f t="shared" si="41"/>
        <v>100470</v>
      </c>
      <c r="J119" s="16">
        <v>0</v>
      </c>
      <c r="K119" s="14">
        <f t="shared" si="42"/>
        <v>0</v>
      </c>
      <c r="L119" s="14">
        <f t="shared" si="43"/>
        <v>17</v>
      </c>
      <c r="M119" s="14">
        <f t="shared" si="44"/>
        <v>100470</v>
      </c>
    </row>
    <row r="120" spans="1:13" x14ac:dyDescent="0.25">
      <c r="A120" s="30" t="s">
        <v>147</v>
      </c>
      <c r="B120" s="13" t="s">
        <v>208</v>
      </c>
      <c r="C120" s="13" t="s">
        <v>249</v>
      </c>
      <c r="D120" s="14">
        <v>0</v>
      </c>
      <c r="E120" s="14">
        <v>0</v>
      </c>
      <c r="F120" s="15" t="s">
        <v>45</v>
      </c>
      <c r="G120" s="14">
        <v>3185</v>
      </c>
      <c r="H120" s="14">
        <v>7</v>
      </c>
      <c r="I120" s="14">
        <f t="shared" si="41"/>
        <v>22295</v>
      </c>
      <c r="J120" s="16">
        <v>0</v>
      </c>
      <c r="K120" s="14">
        <f t="shared" si="42"/>
        <v>0</v>
      </c>
      <c r="L120" s="14">
        <f t="shared" si="43"/>
        <v>7</v>
      </c>
      <c r="M120" s="14">
        <f t="shared" si="44"/>
        <v>22295</v>
      </c>
    </row>
    <row r="121" spans="1:13" x14ac:dyDescent="0.25">
      <c r="A121" s="30" t="s">
        <v>147</v>
      </c>
      <c r="B121" s="13" t="s">
        <v>209</v>
      </c>
      <c r="C121" s="13" t="s">
        <v>250</v>
      </c>
      <c r="D121" s="14">
        <v>0</v>
      </c>
      <c r="E121" s="14">
        <v>0</v>
      </c>
      <c r="F121" s="15" t="s">
        <v>45</v>
      </c>
      <c r="G121" s="14">
        <v>4190</v>
      </c>
      <c r="H121" s="14">
        <v>8</v>
      </c>
      <c r="I121" s="14">
        <f t="shared" si="41"/>
        <v>33520</v>
      </c>
      <c r="J121" s="16">
        <v>0</v>
      </c>
      <c r="K121" s="14">
        <f t="shared" si="42"/>
        <v>0</v>
      </c>
      <c r="L121" s="14">
        <f t="shared" si="43"/>
        <v>8</v>
      </c>
      <c r="M121" s="14">
        <f t="shared" si="44"/>
        <v>33520</v>
      </c>
    </row>
    <row r="122" spans="1:13" x14ac:dyDescent="0.25">
      <c r="A122" s="30" t="s">
        <v>147</v>
      </c>
      <c r="B122" s="13" t="s">
        <v>210</v>
      </c>
      <c r="C122" s="13" t="s">
        <v>251</v>
      </c>
      <c r="D122" s="14">
        <v>0</v>
      </c>
      <c r="E122" s="14">
        <v>0</v>
      </c>
      <c r="F122" s="15" t="s">
        <v>45</v>
      </c>
      <c r="G122" s="14">
        <v>4595</v>
      </c>
      <c r="H122" s="14">
        <v>8</v>
      </c>
      <c r="I122" s="14">
        <f t="shared" si="41"/>
        <v>36760</v>
      </c>
      <c r="J122" s="16">
        <v>0</v>
      </c>
      <c r="K122" s="14">
        <f t="shared" si="42"/>
        <v>0</v>
      </c>
      <c r="L122" s="14">
        <f t="shared" si="43"/>
        <v>8</v>
      </c>
      <c r="M122" s="14">
        <f t="shared" si="44"/>
        <v>36760</v>
      </c>
    </row>
    <row r="123" spans="1:13" x14ac:dyDescent="0.25">
      <c r="A123" s="30" t="s">
        <v>147</v>
      </c>
      <c r="B123" s="13" t="s">
        <v>211</v>
      </c>
      <c r="C123" s="13" t="s">
        <v>252</v>
      </c>
      <c r="D123" s="14">
        <v>0</v>
      </c>
      <c r="E123" s="14">
        <v>0</v>
      </c>
      <c r="F123" s="15" t="s">
        <v>45</v>
      </c>
      <c r="G123" s="14">
        <v>12858</v>
      </c>
      <c r="H123" s="14">
        <v>5</v>
      </c>
      <c r="I123" s="14">
        <f t="shared" si="41"/>
        <v>64290</v>
      </c>
      <c r="J123" s="16">
        <v>0</v>
      </c>
      <c r="K123" s="14">
        <f t="shared" si="42"/>
        <v>0</v>
      </c>
      <c r="L123" s="14">
        <f t="shared" si="43"/>
        <v>5</v>
      </c>
      <c r="M123" s="14">
        <f t="shared" si="44"/>
        <v>64290</v>
      </c>
    </row>
    <row r="124" spans="1:13" x14ac:dyDescent="0.25">
      <c r="A124" s="30" t="s">
        <v>147</v>
      </c>
      <c r="B124" s="13" t="s">
        <v>212</v>
      </c>
      <c r="C124" s="13" t="s">
        <v>253</v>
      </c>
      <c r="D124" s="14">
        <v>0</v>
      </c>
      <c r="E124" s="14">
        <v>0</v>
      </c>
      <c r="F124" s="15" t="s">
        <v>45</v>
      </c>
      <c r="G124" s="14">
        <v>0</v>
      </c>
      <c r="H124" s="14">
        <v>0</v>
      </c>
      <c r="I124" s="14">
        <v>0</v>
      </c>
      <c r="J124" s="16">
        <v>6</v>
      </c>
      <c r="K124" s="14">
        <f t="shared" si="42"/>
        <v>0</v>
      </c>
      <c r="L124" s="14">
        <f t="shared" si="43"/>
        <v>-6</v>
      </c>
      <c r="M124" s="14">
        <f t="shared" si="44"/>
        <v>0</v>
      </c>
    </row>
    <row r="125" spans="1:13" x14ac:dyDescent="0.25">
      <c r="A125" s="30" t="s">
        <v>147</v>
      </c>
      <c r="B125" s="13" t="s">
        <v>213</v>
      </c>
      <c r="C125" s="13" t="s">
        <v>239</v>
      </c>
      <c r="D125" s="14">
        <v>0</v>
      </c>
      <c r="E125" s="14">
        <v>0</v>
      </c>
      <c r="F125" s="15" t="s">
        <v>45</v>
      </c>
      <c r="G125" s="14">
        <v>0</v>
      </c>
      <c r="H125" s="14">
        <v>0</v>
      </c>
      <c r="I125" s="14">
        <v>0</v>
      </c>
      <c r="J125" s="16">
        <v>0</v>
      </c>
      <c r="K125" s="14">
        <f t="shared" si="42"/>
        <v>0</v>
      </c>
      <c r="L125" s="14">
        <f t="shared" si="43"/>
        <v>0</v>
      </c>
      <c r="M125" s="14">
        <f t="shared" si="44"/>
        <v>0</v>
      </c>
    </row>
    <row r="126" spans="1:13" x14ac:dyDescent="0.25">
      <c r="A126" s="30" t="s">
        <v>147</v>
      </c>
      <c r="B126" s="13" t="s">
        <v>214</v>
      </c>
      <c r="C126" s="13" t="s">
        <v>215</v>
      </c>
      <c r="D126" s="14">
        <v>0</v>
      </c>
      <c r="E126" s="14">
        <v>0</v>
      </c>
      <c r="F126" s="15" t="s">
        <v>45</v>
      </c>
      <c r="G126" s="14">
        <f t="shared" ref="G126:G129" si="45">+I126/H126</f>
        <v>1062</v>
      </c>
      <c r="H126" s="14">
        <v>25</v>
      </c>
      <c r="I126" s="14">
        <v>26550</v>
      </c>
      <c r="J126" s="16">
        <v>19</v>
      </c>
      <c r="K126" s="14">
        <f>G126*J126</f>
        <v>20178</v>
      </c>
      <c r="L126" s="14">
        <f t="shared" si="43"/>
        <v>6</v>
      </c>
      <c r="M126" s="14">
        <f t="shared" si="43"/>
        <v>6372</v>
      </c>
    </row>
    <row r="127" spans="1:13" x14ac:dyDescent="0.25">
      <c r="A127" s="30" t="s">
        <v>147</v>
      </c>
      <c r="B127" s="13" t="s">
        <v>216</v>
      </c>
      <c r="C127" s="13" t="s">
        <v>217</v>
      </c>
      <c r="D127" s="14">
        <v>0</v>
      </c>
      <c r="E127" s="14">
        <v>0</v>
      </c>
      <c r="F127" s="15" t="s">
        <v>45</v>
      </c>
      <c r="G127" s="14">
        <f t="shared" si="45"/>
        <v>1062</v>
      </c>
      <c r="H127" s="14">
        <v>15</v>
      </c>
      <c r="I127" s="14">
        <v>15930</v>
      </c>
      <c r="J127" s="16">
        <v>14</v>
      </c>
      <c r="K127" s="14">
        <f t="shared" ref="K127:K129" si="46">G127*J127</f>
        <v>14868</v>
      </c>
      <c r="L127" s="14">
        <f t="shared" si="43"/>
        <v>1</v>
      </c>
      <c r="M127" s="14">
        <f t="shared" si="43"/>
        <v>1062</v>
      </c>
    </row>
    <row r="128" spans="1:13" x14ac:dyDescent="0.25">
      <c r="A128" s="30" t="s">
        <v>147</v>
      </c>
      <c r="B128" s="13" t="s">
        <v>218</v>
      </c>
      <c r="C128" s="13" t="s">
        <v>219</v>
      </c>
      <c r="D128" s="14">
        <v>0</v>
      </c>
      <c r="E128" s="14">
        <v>0</v>
      </c>
      <c r="F128" s="15" t="s">
        <v>45</v>
      </c>
      <c r="G128" s="14">
        <f t="shared" si="45"/>
        <v>1062</v>
      </c>
      <c r="H128" s="14">
        <v>15</v>
      </c>
      <c r="I128" s="14">
        <v>15930</v>
      </c>
      <c r="J128" s="16">
        <v>13</v>
      </c>
      <c r="K128" s="14">
        <f t="shared" si="46"/>
        <v>13806</v>
      </c>
      <c r="L128" s="14">
        <f t="shared" si="43"/>
        <v>2</v>
      </c>
      <c r="M128" s="14">
        <f t="shared" si="43"/>
        <v>2124</v>
      </c>
    </row>
    <row r="129" spans="1:13" x14ac:dyDescent="0.25">
      <c r="A129" s="30" t="s">
        <v>147</v>
      </c>
      <c r="B129" s="13" t="s">
        <v>220</v>
      </c>
      <c r="C129" s="13" t="s">
        <v>221</v>
      </c>
      <c r="D129" s="14">
        <v>0</v>
      </c>
      <c r="E129" s="14">
        <v>0</v>
      </c>
      <c r="F129" s="15" t="s">
        <v>45</v>
      </c>
      <c r="G129" s="14">
        <f t="shared" si="45"/>
        <v>1062</v>
      </c>
      <c r="H129" s="14">
        <v>15</v>
      </c>
      <c r="I129" s="14">
        <v>15930</v>
      </c>
      <c r="J129" s="16">
        <v>14</v>
      </c>
      <c r="K129" s="14">
        <f t="shared" si="46"/>
        <v>14868</v>
      </c>
      <c r="L129" s="14">
        <f t="shared" si="43"/>
        <v>1</v>
      </c>
      <c r="M129" s="14">
        <f t="shared" si="43"/>
        <v>1062</v>
      </c>
    </row>
    <row r="130" spans="1:13" x14ac:dyDescent="0.25">
      <c r="A130" s="30" t="s">
        <v>147</v>
      </c>
      <c r="B130" s="13" t="s">
        <v>222</v>
      </c>
      <c r="C130" s="13" t="s">
        <v>223</v>
      </c>
      <c r="D130" s="14">
        <v>25</v>
      </c>
      <c r="E130" s="14">
        <v>0</v>
      </c>
      <c r="F130" s="15" t="s">
        <v>45</v>
      </c>
      <c r="G130" s="14">
        <v>1062</v>
      </c>
      <c r="H130" s="14">
        <v>25</v>
      </c>
      <c r="I130" s="14">
        <v>26550</v>
      </c>
      <c r="J130" s="16">
        <v>19</v>
      </c>
      <c r="K130" s="14">
        <f>G130*J130</f>
        <v>20178</v>
      </c>
      <c r="L130" s="14">
        <f t="shared" si="43"/>
        <v>31</v>
      </c>
      <c r="M130" s="14">
        <f>I130-K130</f>
        <v>6372</v>
      </c>
    </row>
    <row r="131" spans="1:13" x14ac:dyDescent="0.25">
      <c r="A131" s="30" t="s">
        <v>147</v>
      </c>
      <c r="B131" s="13" t="s">
        <v>224</v>
      </c>
      <c r="C131" s="13" t="s">
        <v>225</v>
      </c>
      <c r="D131" s="14">
        <v>15</v>
      </c>
      <c r="E131" s="14">
        <v>0</v>
      </c>
      <c r="F131" s="15" t="s">
        <v>45</v>
      </c>
      <c r="G131" s="14">
        <v>1062</v>
      </c>
      <c r="H131" s="14">
        <v>15</v>
      </c>
      <c r="I131" s="14">
        <v>15930</v>
      </c>
      <c r="J131" s="16">
        <v>12</v>
      </c>
      <c r="K131" s="14">
        <f t="shared" ref="K131:K132" si="47">G131*J131</f>
        <v>12744</v>
      </c>
      <c r="L131" s="14">
        <v>15</v>
      </c>
      <c r="M131" s="14">
        <f t="shared" ref="M131:M133" si="48">I131-K131</f>
        <v>3186</v>
      </c>
    </row>
    <row r="132" spans="1:13" x14ac:dyDescent="0.25">
      <c r="A132" s="30" t="s">
        <v>147</v>
      </c>
      <c r="B132" s="13" t="s">
        <v>226</v>
      </c>
      <c r="C132" s="13" t="s">
        <v>227</v>
      </c>
      <c r="D132" s="14">
        <v>15</v>
      </c>
      <c r="E132" s="14">
        <v>0</v>
      </c>
      <c r="F132" s="15" t="s">
        <v>45</v>
      </c>
      <c r="G132" s="14">
        <v>1062</v>
      </c>
      <c r="H132" s="14">
        <v>15</v>
      </c>
      <c r="I132" s="14">
        <v>15930</v>
      </c>
      <c r="J132" s="16">
        <v>14</v>
      </c>
      <c r="K132" s="14">
        <f t="shared" si="47"/>
        <v>14868</v>
      </c>
      <c r="L132" s="14">
        <f t="shared" ref="L132" si="49">+D132+H132-J132</f>
        <v>16</v>
      </c>
      <c r="M132" s="14">
        <f t="shared" si="48"/>
        <v>1062</v>
      </c>
    </row>
    <row r="133" spans="1:13" x14ac:dyDescent="0.25">
      <c r="A133" s="30" t="s">
        <v>147</v>
      </c>
      <c r="B133" s="13" t="s">
        <v>228</v>
      </c>
      <c r="C133" s="13" t="s">
        <v>229</v>
      </c>
      <c r="D133" s="14">
        <v>20</v>
      </c>
      <c r="E133" s="14">
        <v>23240</v>
      </c>
      <c r="F133" s="15" t="s">
        <v>45</v>
      </c>
      <c r="G133" s="14">
        <v>1062</v>
      </c>
      <c r="H133" s="14">
        <v>20</v>
      </c>
      <c r="I133" s="14">
        <v>23240</v>
      </c>
      <c r="J133" s="16">
        <v>20</v>
      </c>
      <c r="K133" s="14">
        <f>G133*H133</f>
        <v>21240</v>
      </c>
      <c r="L133" s="14">
        <f>+D133-J133</f>
        <v>0</v>
      </c>
      <c r="M133" s="14">
        <f t="shared" si="48"/>
        <v>2000</v>
      </c>
    </row>
    <row r="134" spans="1:13" x14ac:dyDescent="0.25">
      <c r="A134" s="30" t="s">
        <v>230</v>
      </c>
      <c r="B134" s="13" t="s">
        <v>231</v>
      </c>
      <c r="C134" s="13" t="s">
        <v>232</v>
      </c>
      <c r="D134" s="14">
        <v>72</v>
      </c>
      <c r="E134" s="14">
        <f>D134*G134</f>
        <v>10350.719999999999</v>
      </c>
      <c r="F134" s="15" t="s">
        <v>45</v>
      </c>
      <c r="G134" s="14">
        <v>143.76</v>
      </c>
      <c r="H134" s="14">
        <v>72</v>
      </c>
      <c r="I134" s="14">
        <f t="shared" ref="I134:I135" si="50">+G134*H134</f>
        <v>10350.719999999999</v>
      </c>
      <c r="J134" s="16">
        <v>76</v>
      </c>
      <c r="K134" s="14">
        <f>G134*J134</f>
        <v>10925.759999999998</v>
      </c>
      <c r="L134" s="14">
        <f>H134-J134</f>
        <v>-4</v>
      </c>
      <c r="M134" s="14">
        <f>I134-K134</f>
        <v>-575.03999999999905</v>
      </c>
    </row>
    <row r="135" spans="1:13" x14ac:dyDescent="0.25">
      <c r="A135" s="30" t="s">
        <v>230</v>
      </c>
      <c r="B135" s="13" t="s">
        <v>233</v>
      </c>
      <c r="C135" s="13" t="s">
        <v>234</v>
      </c>
      <c r="D135" s="14">
        <v>720</v>
      </c>
      <c r="E135" s="14">
        <f>D135*G135</f>
        <v>39931.199999999997</v>
      </c>
      <c r="F135" s="15" t="s">
        <v>45</v>
      </c>
      <c r="G135" s="14">
        <v>55.459999999999994</v>
      </c>
      <c r="H135" s="14">
        <v>720</v>
      </c>
      <c r="I135" s="14">
        <f t="shared" si="50"/>
        <v>39931.199999999997</v>
      </c>
      <c r="J135" s="16">
        <v>154</v>
      </c>
      <c r="K135" s="14">
        <f>G134*J135</f>
        <v>22139.039999999997</v>
      </c>
      <c r="L135" s="14">
        <f>H135-J135</f>
        <v>566</v>
      </c>
      <c r="M135" s="14">
        <f t="shared" ref="M135" si="51">+E135+I135-K135</f>
        <v>57723.360000000001</v>
      </c>
    </row>
    <row r="136" spans="1:13" ht="15.75" x14ac:dyDescent="0.25">
      <c r="A136" s="48" t="s">
        <v>235</v>
      </c>
      <c r="B136" s="49"/>
      <c r="C136" s="50"/>
      <c r="D136" s="19">
        <f>SUM(D14:D135)</f>
        <v>16122</v>
      </c>
      <c r="E136" s="19">
        <f>SUM(E14:E135)</f>
        <v>2864606.6992920008</v>
      </c>
      <c r="F136" s="19"/>
      <c r="G136" s="19">
        <f t="shared" ref="G136:M136" si="52">SUM(G14:G135)</f>
        <v>163323.62912939998</v>
      </c>
      <c r="H136" s="19">
        <f t="shared" si="52"/>
        <v>43841.5</v>
      </c>
      <c r="I136" s="19">
        <f t="shared" si="52"/>
        <v>10688450.539291997</v>
      </c>
      <c r="J136" s="20">
        <f t="shared" si="52"/>
        <v>21987</v>
      </c>
      <c r="K136" s="19">
        <f t="shared" si="52"/>
        <v>8640899.7032804005</v>
      </c>
      <c r="L136" s="19">
        <f t="shared" si="52"/>
        <v>13154</v>
      </c>
      <c r="M136" s="19">
        <f t="shared" si="52"/>
        <v>2553972.3960115998</v>
      </c>
    </row>
    <row r="137" spans="1:13" x14ac:dyDescent="0.25">
      <c r="A137"/>
      <c r="B137"/>
    </row>
    <row r="138" spans="1:13" x14ac:dyDescent="0.25">
      <c r="A138" s="32"/>
      <c r="B138" s="21"/>
      <c r="C138" s="21"/>
      <c r="D138" s="21"/>
      <c r="E138" s="21"/>
      <c r="F138" s="22"/>
      <c r="G138" s="22"/>
      <c r="H138" s="22"/>
      <c r="I138" s="23"/>
      <c r="J138" s="24"/>
      <c r="K138" s="22"/>
      <c r="L138" s="25"/>
      <c r="M138" s="26"/>
    </row>
    <row r="139" spans="1:13" x14ac:dyDescent="0.25">
      <c r="A139" s="35" t="s">
        <v>236</v>
      </c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2"/>
      <c r="M139" s="27"/>
    </row>
    <row r="140" spans="1:13" x14ac:dyDescent="0.25">
      <c r="A140" s="34" t="s">
        <v>237</v>
      </c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1"/>
      <c r="M140" s="27"/>
    </row>
  </sheetData>
  <mergeCells count="14">
    <mergeCell ref="A2:K2"/>
    <mergeCell ref="A1:K1"/>
    <mergeCell ref="A139:K139"/>
    <mergeCell ref="A140:K140"/>
    <mergeCell ref="A3:M3"/>
    <mergeCell ref="A7:M7"/>
    <mergeCell ref="A8:M8"/>
    <mergeCell ref="A9:M9"/>
    <mergeCell ref="A10:M10"/>
    <mergeCell ref="D12:E12"/>
    <mergeCell ref="H12:I12"/>
    <mergeCell ref="J12:K12"/>
    <mergeCell ref="L12:M12"/>
    <mergeCell ref="A136:C136"/>
  </mergeCells>
  <pageMargins left="0.7" right="0.7" top="0.75" bottom="0.75" header="0.3" footer="0.3"/>
  <pageSetup paperSize="9"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Reyes De la Cruz Carmona</dc:creator>
  <cp:lastModifiedBy>Yokasta Baez Ramirez</cp:lastModifiedBy>
  <cp:lastPrinted>2024-01-03T18:18:23Z</cp:lastPrinted>
  <dcterms:created xsi:type="dcterms:W3CDTF">2023-10-02T17:52:56Z</dcterms:created>
  <dcterms:modified xsi:type="dcterms:W3CDTF">2024-01-03T18:20:09Z</dcterms:modified>
</cp:coreProperties>
</file>