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REPORTE DE BIENES DE CONSUMO\"/>
    </mc:Choice>
  </mc:AlternateContent>
  <bookViews>
    <workbookView xWindow="0" yWindow="0" windowWidth="20490" windowHeight="7665" firstSheet="1" activeTab="5"/>
  </bookViews>
  <sheets>
    <sheet name="Reporte de EXISTENCIAS " sheetId="14" r:id="rId1"/>
    <sheet name="3 Trimestre" sheetId="8" r:id="rId2"/>
    <sheet name="Levantamiento" sheetId="11" r:id="rId3"/>
    <sheet name="Hoja8" sheetId="13" r:id="rId4"/>
    <sheet name="Hoja1" sheetId="6" r:id="rId5"/>
    <sheet name="Reporte de EXISTENCIAS SEPT" sheetId="15" r:id="rId6"/>
  </sheets>
  <definedNames>
    <definedName name="_xlnm._FilterDatabase" localSheetId="1" hidden="1">'3 Trimestre'!$A$3:$N$204</definedName>
    <definedName name="_xlnm._FilterDatabase" localSheetId="2" hidden="1">Levantamiento!$B$1:$F$266</definedName>
    <definedName name="_xlnm._FilterDatabase" localSheetId="0" hidden="1">'Reporte de EXISTENCIAS '!$A$16:$M$93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5" l="1"/>
  <c r="H71" i="15"/>
  <c r="J71" i="15"/>
  <c r="D71" i="15"/>
  <c r="K28" i="15"/>
  <c r="L28" i="15"/>
  <c r="K27" i="15"/>
  <c r="L27" i="15"/>
  <c r="I28" i="15"/>
  <c r="M28" i="15" s="1"/>
  <c r="I27" i="15"/>
  <c r="L18" i="15"/>
  <c r="G18" i="15"/>
  <c r="G49" i="15"/>
  <c r="K49" i="15" s="1"/>
  <c r="M49" i="15" s="1"/>
  <c r="G48" i="15"/>
  <c r="K48" i="15" s="1"/>
  <c r="M48" i="15" s="1"/>
  <c r="G45" i="15"/>
  <c r="K45" i="15" s="1"/>
  <c r="M45" i="15" s="1"/>
  <c r="L45" i="15"/>
  <c r="L44" i="15"/>
  <c r="K44" i="15"/>
  <c r="M44" i="15" s="1"/>
  <c r="F19" i="11"/>
  <c r="G43" i="15"/>
  <c r="K43" i="15" s="1"/>
  <c r="M43" i="15" s="1"/>
  <c r="G42" i="15"/>
  <c r="K42" i="15" s="1"/>
  <c r="M42" i="15" s="1"/>
  <c r="K41" i="15"/>
  <c r="K67" i="15"/>
  <c r="G198" i="11"/>
  <c r="G68" i="15"/>
  <c r="K68" i="15" s="1"/>
  <c r="M68" i="15" s="1"/>
  <c r="I41" i="15"/>
  <c r="K40" i="15"/>
  <c r="E40" i="15"/>
  <c r="E71" i="15" s="1"/>
  <c r="G71" i="15" l="1"/>
  <c r="M40" i="15"/>
  <c r="M27" i="15"/>
  <c r="K18" i="15"/>
  <c r="I71" i="15"/>
  <c r="M41" i="15"/>
  <c r="L36" i="15"/>
  <c r="K36" i="15"/>
  <c r="M36" i="15" s="1"/>
  <c r="L20" i="15"/>
  <c r="L21" i="15"/>
  <c r="L22" i="15"/>
  <c r="L23" i="15"/>
  <c r="L24" i="15"/>
  <c r="L25" i="15"/>
  <c r="L26" i="15"/>
  <c r="L29" i="15"/>
  <c r="L30" i="15"/>
  <c r="L31" i="15"/>
  <c r="L32" i="15"/>
  <c r="L33" i="15"/>
  <c r="L34" i="15"/>
  <c r="L35" i="15"/>
  <c r="L37" i="15"/>
  <c r="L38" i="15"/>
  <c r="L39" i="15"/>
  <c r="L46" i="15"/>
  <c r="L47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9" i="15"/>
  <c r="L70" i="15"/>
  <c r="L19" i="15"/>
  <c r="K22" i="15"/>
  <c r="M22" i="15" s="1"/>
  <c r="K23" i="15"/>
  <c r="M23" i="15" s="1"/>
  <c r="M21" i="15"/>
  <c r="M38" i="15"/>
  <c r="K19" i="15"/>
  <c r="M19" i="15" s="1"/>
  <c r="K20" i="15"/>
  <c r="K24" i="15"/>
  <c r="M24" i="15" s="1"/>
  <c r="K25" i="15"/>
  <c r="M25" i="15" s="1"/>
  <c r="K26" i="15"/>
  <c r="M26" i="15" s="1"/>
  <c r="K29" i="15"/>
  <c r="M29" i="15" s="1"/>
  <c r="K30" i="15"/>
  <c r="M30" i="15" s="1"/>
  <c r="K31" i="15"/>
  <c r="M31" i="15" s="1"/>
  <c r="K32" i="15"/>
  <c r="M32" i="15" s="1"/>
  <c r="K33" i="15"/>
  <c r="M33" i="15" s="1"/>
  <c r="K34" i="15"/>
  <c r="M34" i="15" s="1"/>
  <c r="K35" i="15"/>
  <c r="M35" i="15" s="1"/>
  <c r="K37" i="15"/>
  <c r="M37" i="15" s="1"/>
  <c r="K39" i="15"/>
  <c r="M39" i="15" s="1"/>
  <c r="M46" i="15"/>
  <c r="K47" i="15"/>
  <c r="M47" i="15" s="1"/>
  <c r="K50" i="15"/>
  <c r="M50" i="15" s="1"/>
  <c r="K51" i="15"/>
  <c r="M51" i="15" s="1"/>
  <c r="K52" i="15"/>
  <c r="M52" i="15" s="1"/>
  <c r="K53" i="15"/>
  <c r="M53" i="15" s="1"/>
  <c r="K54" i="15"/>
  <c r="M54" i="15" s="1"/>
  <c r="K55" i="15"/>
  <c r="M55" i="15" s="1"/>
  <c r="K56" i="15"/>
  <c r="M56" i="15" s="1"/>
  <c r="K57" i="15"/>
  <c r="M57" i="15" s="1"/>
  <c r="K58" i="15"/>
  <c r="M58" i="15" s="1"/>
  <c r="K59" i="15"/>
  <c r="M59" i="15" s="1"/>
  <c r="K60" i="15"/>
  <c r="M60" i="15" s="1"/>
  <c r="K61" i="15"/>
  <c r="M61" i="15" s="1"/>
  <c r="K62" i="15"/>
  <c r="M62" i="15" s="1"/>
  <c r="K63" i="15"/>
  <c r="M63" i="15" s="1"/>
  <c r="K64" i="15"/>
  <c r="M64" i="15" s="1"/>
  <c r="K65" i="15"/>
  <c r="M65" i="15" s="1"/>
  <c r="K66" i="15"/>
  <c r="M66" i="15" s="1"/>
  <c r="M67" i="15"/>
  <c r="K69" i="15"/>
  <c r="M69" i="15" s="1"/>
  <c r="K70" i="15"/>
  <c r="M70" i="15" s="1"/>
  <c r="J114" i="14"/>
  <c r="M98" i="14"/>
  <c r="L92" i="14"/>
  <c r="H92" i="14"/>
  <c r="G92" i="14"/>
  <c r="D92" i="14"/>
  <c r="K91" i="14"/>
  <c r="I91" i="14"/>
  <c r="M91" i="14" s="1"/>
  <c r="K90" i="14"/>
  <c r="M90" i="14" s="1"/>
  <c r="I90" i="14"/>
  <c r="J89" i="14"/>
  <c r="I89" i="14"/>
  <c r="E89" i="14"/>
  <c r="K89" i="14" s="1"/>
  <c r="J88" i="14"/>
  <c r="I88" i="14"/>
  <c r="E88" i="14"/>
  <c r="J87" i="14"/>
  <c r="I87" i="14"/>
  <c r="E87" i="14"/>
  <c r="K87" i="14" s="1"/>
  <c r="J86" i="14"/>
  <c r="I86" i="14"/>
  <c r="E86" i="14"/>
  <c r="K85" i="14"/>
  <c r="J85" i="14"/>
  <c r="I85" i="14"/>
  <c r="E85" i="14"/>
  <c r="J84" i="14"/>
  <c r="I84" i="14"/>
  <c r="E84" i="14"/>
  <c r="K83" i="14"/>
  <c r="J83" i="14"/>
  <c r="I83" i="14"/>
  <c r="E83" i="14"/>
  <c r="J82" i="14"/>
  <c r="I82" i="14"/>
  <c r="E82" i="14"/>
  <c r="K81" i="14"/>
  <c r="I81" i="14"/>
  <c r="M81" i="14" s="1"/>
  <c r="K80" i="14"/>
  <c r="I80" i="14"/>
  <c r="K79" i="14"/>
  <c r="I79" i="14"/>
  <c r="M79" i="14" s="1"/>
  <c r="K78" i="14"/>
  <c r="M78" i="14" s="1"/>
  <c r="I78" i="14"/>
  <c r="K77" i="14"/>
  <c r="I77" i="14"/>
  <c r="M77" i="14" s="1"/>
  <c r="K76" i="14"/>
  <c r="I76" i="14"/>
  <c r="K75" i="14"/>
  <c r="I75" i="14"/>
  <c r="M75" i="14" s="1"/>
  <c r="K74" i="14"/>
  <c r="I74" i="14"/>
  <c r="K73" i="14"/>
  <c r="I73" i="14"/>
  <c r="J72" i="14"/>
  <c r="K72" i="14" s="1"/>
  <c r="I72" i="14"/>
  <c r="K71" i="14"/>
  <c r="I71" i="14"/>
  <c r="K70" i="14"/>
  <c r="I70" i="14"/>
  <c r="K69" i="14"/>
  <c r="I69" i="14"/>
  <c r="M69" i="14" s="1"/>
  <c r="K68" i="14"/>
  <c r="I68" i="14"/>
  <c r="M68" i="14" s="1"/>
  <c r="K67" i="14"/>
  <c r="I67" i="14"/>
  <c r="M67" i="14" s="1"/>
  <c r="K66" i="14"/>
  <c r="I66" i="14"/>
  <c r="M66" i="14" s="1"/>
  <c r="K65" i="14"/>
  <c r="I65" i="14"/>
  <c r="M65" i="14" s="1"/>
  <c r="K64" i="14"/>
  <c r="I64" i="14"/>
  <c r="K63" i="14"/>
  <c r="I63" i="14"/>
  <c r="M63" i="14" s="1"/>
  <c r="K62" i="14"/>
  <c r="I62" i="14"/>
  <c r="K61" i="14"/>
  <c r="I61" i="14"/>
  <c r="M61" i="14" s="1"/>
  <c r="J60" i="14"/>
  <c r="K60" i="14" s="1"/>
  <c r="I60" i="14"/>
  <c r="K59" i="14"/>
  <c r="I59" i="14"/>
  <c r="K58" i="14"/>
  <c r="M58" i="14" s="1"/>
  <c r="J57" i="14"/>
  <c r="K57" i="14" s="1"/>
  <c r="I57" i="14"/>
  <c r="E57" i="14"/>
  <c r="J56" i="14"/>
  <c r="K56" i="14" s="1"/>
  <c r="I56" i="14"/>
  <c r="E56" i="14"/>
  <c r="J55" i="14"/>
  <c r="K55" i="14" s="1"/>
  <c r="E55" i="14"/>
  <c r="J54" i="14"/>
  <c r="K54" i="14" s="1"/>
  <c r="E54" i="14"/>
  <c r="K53" i="14"/>
  <c r="I53" i="14"/>
  <c r="K52" i="14"/>
  <c r="I52" i="14"/>
  <c r="M52" i="14" s="1"/>
  <c r="K51" i="14"/>
  <c r="M51" i="14" s="1"/>
  <c r="I51" i="14"/>
  <c r="K50" i="14"/>
  <c r="I50" i="14"/>
  <c r="M50" i="14" s="1"/>
  <c r="K49" i="14"/>
  <c r="I49" i="14"/>
  <c r="K48" i="14"/>
  <c r="I48" i="14"/>
  <c r="M48" i="14" s="1"/>
  <c r="M47" i="14"/>
  <c r="K47" i="14"/>
  <c r="I47" i="14"/>
  <c r="K46" i="14"/>
  <c r="I46" i="14"/>
  <c r="M46" i="14" s="1"/>
  <c r="K45" i="14"/>
  <c r="I45" i="14"/>
  <c r="M45" i="14" s="1"/>
  <c r="K44" i="14"/>
  <c r="I44" i="14"/>
  <c r="M44" i="14" s="1"/>
  <c r="K43" i="14"/>
  <c r="I43" i="14"/>
  <c r="M43" i="14" s="1"/>
  <c r="K42" i="14"/>
  <c r="I42" i="14"/>
  <c r="K41" i="14"/>
  <c r="I41" i="14"/>
  <c r="M41" i="14" s="1"/>
  <c r="K40" i="14"/>
  <c r="I40" i="14"/>
  <c r="J39" i="14"/>
  <c r="I39" i="14"/>
  <c r="E39" i="14"/>
  <c r="I38" i="14"/>
  <c r="M38" i="14" s="1"/>
  <c r="K37" i="14"/>
  <c r="I37" i="14"/>
  <c r="K36" i="14"/>
  <c r="I36" i="14"/>
  <c r="K35" i="14"/>
  <c r="I35" i="14"/>
  <c r="M35" i="14" s="1"/>
  <c r="K34" i="14"/>
  <c r="M34" i="14" s="1"/>
  <c r="I34" i="14"/>
  <c r="K33" i="14"/>
  <c r="I33" i="14"/>
  <c r="K32" i="14"/>
  <c r="I32" i="14"/>
  <c r="K31" i="14"/>
  <c r="M31" i="14" s="1"/>
  <c r="K30" i="14"/>
  <c r="I30" i="14"/>
  <c r="K29" i="14"/>
  <c r="I29" i="14"/>
  <c r="M29" i="14" s="1"/>
  <c r="K28" i="14"/>
  <c r="I28" i="14"/>
  <c r="K27" i="14"/>
  <c r="I27" i="14"/>
  <c r="M27" i="14" s="1"/>
  <c r="K26" i="14"/>
  <c r="I26" i="14"/>
  <c r="M26" i="14" s="1"/>
  <c r="K25" i="14"/>
  <c r="I25" i="14"/>
  <c r="M25" i="14" s="1"/>
  <c r="K24" i="14"/>
  <c r="I24" i="14"/>
  <c r="M24" i="14" s="1"/>
  <c r="K23" i="14"/>
  <c r="I23" i="14"/>
  <c r="K22" i="14"/>
  <c r="I22" i="14"/>
  <c r="M22" i="14" s="1"/>
  <c r="K21" i="14"/>
  <c r="I21" i="14"/>
  <c r="J20" i="14"/>
  <c r="K20" i="14" s="1"/>
  <c r="M20" i="14" s="1"/>
  <c r="M19" i="14"/>
  <c r="K19" i="14"/>
  <c r="I19" i="14"/>
  <c r="J18" i="14"/>
  <c r="K18" i="14" s="1"/>
  <c r="I18" i="14"/>
  <c r="K17" i="14"/>
  <c r="J17" i="14"/>
  <c r="I17" i="14"/>
  <c r="M17" i="14" s="1"/>
  <c r="M18" i="15" l="1"/>
  <c r="K71" i="15"/>
  <c r="L71" i="15"/>
  <c r="M20" i="15"/>
  <c r="M23" i="14"/>
  <c r="M32" i="14"/>
  <c r="M53" i="14"/>
  <c r="M70" i="14"/>
  <c r="M74" i="14"/>
  <c r="M76" i="14"/>
  <c r="M42" i="14"/>
  <c r="M37" i="14"/>
  <c r="M18" i="14"/>
  <c r="M21" i="14"/>
  <c r="M28" i="14"/>
  <c r="M30" i="14"/>
  <c r="M36" i="14"/>
  <c r="M40" i="14"/>
  <c r="M49" i="14"/>
  <c r="M54" i="14"/>
  <c r="M59" i="14"/>
  <c r="M62" i="14"/>
  <c r="M64" i="14"/>
  <c r="M71" i="14"/>
  <c r="M73" i="14"/>
  <c r="M80" i="14"/>
  <c r="M89" i="14"/>
  <c r="M87" i="14"/>
  <c r="M33" i="14"/>
  <c r="M55" i="14"/>
  <c r="M60" i="14"/>
  <c r="M85" i="14"/>
  <c r="J92" i="14"/>
  <c r="M56" i="14"/>
  <c r="M72" i="14"/>
  <c r="M83" i="14"/>
  <c r="M57" i="14"/>
  <c r="I92" i="14"/>
  <c r="K39" i="14"/>
  <c r="K84" i="14"/>
  <c r="M84" i="14" s="1"/>
  <c r="K88" i="14"/>
  <c r="M88" i="14" s="1"/>
  <c r="K82" i="14"/>
  <c r="M82" i="14" s="1"/>
  <c r="K86" i="14"/>
  <c r="M86" i="14" s="1"/>
  <c r="E92" i="14"/>
  <c r="M71" i="15" l="1"/>
  <c r="K92" i="14"/>
  <c r="M39" i="14"/>
  <c r="M92" i="14" s="1"/>
  <c r="J280" i="8" l="1"/>
  <c r="I281" i="8"/>
  <c r="J279" i="8"/>
  <c r="J278" i="8"/>
  <c r="J277" i="8"/>
  <c r="J276" i="8"/>
  <c r="J275" i="8"/>
  <c r="J274" i="8"/>
  <c r="J273" i="8"/>
  <c r="J272" i="8"/>
  <c r="J271" i="8"/>
  <c r="J270" i="8"/>
  <c r="J269" i="8"/>
  <c r="J268" i="8"/>
  <c r="J267" i="8"/>
  <c r="J266" i="8"/>
  <c r="J265" i="8"/>
  <c r="J264" i="8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250" i="8"/>
  <c r="J249" i="8"/>
  <c r="J248" i="8"/>
  <c r="J247" i="8"/>
  <c r="J246" i="8"/>
  <c r="J245" i="8"/>
  <c r="J244" i="8"/>
  <c r="J243" i="8"/>
  <c r="J242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35" i="8"/>
  <c r="J134" i="8"/>
  <c r="J133" i="8"/>
  <c r="J48" i="8"/>
  <c r="J47" i="8"/>
  <c r="J72" i="8"/>
  <c r="J71" i="8"/>
  <c r="J70" i="8"/>
  <c r="J69" i="8"/>
  <c r="J68" i="8"/>
  <c r="J67" i="8"/>
  <c r="J86" i="8"/>
  <c r="J104" i="8"/>
  <c r="J209" i="8"/>
  <c r="J208" i="8"/>
  <c r="J207" i="8"/>
  <c r="N33" i="8" l="1"/>
  <c r="H281" i="8"/>
  <c r="F281" i="8"/>
  <c r="E281" i="8"/>
  <c r="N37" i="8"/>
  <c r="N233" i="8"/>
  <c r="N234" i="8"/>
  <c r="N235" i="8"/>
  <c r="N236" i="8"/>
  <c r="N237" i="8"/>
  <c r="N238" i="8"/>
  <c r="N239" i="8"/>
  <c r="N240" i="8"/>
  <c r="N241" i="8"/>
  <c r="N242" i="8"/>
  <c r="N243" i="8"/>
  <c r="N244" i="8"/>
  <c r="N245" i="8"/>
  <c r="N246" i="8"/>
  <c r="N247" i="8"/>
  <c r="N248" i="8"/>
  <c r="N249" i="8"/>
  <c r="N250" i="8"/>
  <c r="N251" i="8"/>
  <c r="N252" i="8"/>
  <c r="N253" i="8"/>
  <c r="N254" i="8"/>
  <c r="N255" i="8"/>
  <c r="N256" i="8"/>
  <c r="N257" i="8"/>
  <c r="N258" i="8"/>
  <c r="N259" i="8"/>
  <c r="N260" i="8"/>
  <c r="N261" i="8"/>
  <c r="N262" i="8"/>
  <c r="N263" i="8"/>
  <c r="N264" i="8"/>
  <c r="N265" i="8"/>
  <c r="N266" i="8"/>
  <c r="N267" i="8"/>
  <c r="N268" i="8"/>
  <c r="N269" i="8"/>
  <c r="N270" i="8"/>
  <c r="N271" i="8"/>
  <c r="N272" i="8"/>
  <c r="N273" i="8"/>
  <c r="N274" i="8"/>
  <c r="N275" i="8"/>
  <c r="N276" i="8"/>
  <c r="N277" i="8"/>
  <c r="N278" i="8"/>
  <c r="N279" i="8"/>
  <c r="N280" i="8"/>
  <c r="N231" i="8"/>
  <c r="N232" i="8"/>
  <c r="N230" i="8"/>
  <c r="N229" i="8"/>
  <c r="N228" i="8"/>
  <c r="N227" i="8"/>
  <c r="L226" i="8"/>
  <c r="N225" i="8"/>
  <c r="N224" i="8"/>
  <c r="N223" i="8"/>
  <c r="N222" i="8"/>
  <c r="N226" i="8"/>
  <c r="N220" i="8"/>
  <c r="N221" i="8"/>
  <c r="N219" i="8"/>
  <c r="N217" i="8"/>
  <c r="N218" i="8"/>
  <c r="N216" i="8"/>
  <c r="N215" i="8"/>
  <c r="N214" i="8"/>
  <c r="N208" i="8"/>
  <c r="N209" i="8"/>
  <c r="N210" i="8"/>
  <c r="N211" i="8"/>
  <c r="N212" i="8"/>
  <c r="N213" i="8"/>
  <c r="N207" i="8"/>
  <c r="L204" i="8"/>
  <c r="N202" i="8"/>
  <c r="N201" i="8"/>
  <c r="N198" i="8"/>
  <c r="N199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67" i="8"/>
  <c r="N162" i="8"/>
  <c r="N163" i="8"/>
  <c r="N82" i="8"/>
  <c r="L81" i="8"/>
  <c r="J82" i="8"/>
  <c r="N161" i="8"/>
  <c r="N159" i="8"/>
  <c r="N160" i="8"/>
  <c r="N157" i="8"/>
  <c r="N158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42" i="8"/>
  <c r="N139" i="8"/>
  <c r="J138" i="8"/>
  <c r="N137" i="8"/>
  <c r="N134" i="8"/>
  <c r="N133" i="8"/>
  <c r="L130" i="8"/>
  <c r="L129" i="8"/>
  <c r="N129" i="8"/>
  <c r="N128" i="8"/>
  <c r="N118" i="8"/>
  <c r="N119" i="8"/>
  <c r="N120" i="8"/>
  <c r="N121" i="8"/>
  <c r="N122" i="8"/>
  <c r="N123" i="8"/>
  <c r="N124" i="8"/>
  <c r="N125" i="8"/>
  <c r="N126" i="8"/>
  <c r="N117" i="8"/>
  <c r="J116" i="8"/>
  <c r="N110" i="8"/>
  <c r="N111" i="8"/>
  <c r="N112" i="8"/>
  <c r="N113" i="8"/>
  <c r="N114" i="8"/>
  <c r="N115" i="8"/>
  <c r="N109" i="8"/>
  <c r="N105" i="8"/>
  <c r="N106" i="8"/>
  <c r="N107" i="8"/>
  <c r="N108" i="8"/>
  <c r="N104" i="8"/>
  <c r="N87" i="8"/>
  <c r="N88" i="8"/>
  <c r="N86" i="8"/>
  <c r="N91" i="8"/>
  <c r="N92" i="8"/>
  <c r="N93" i="8"/>
  <c r="N94" i="8"/>
  <c r="N95" i="8"/>
  <c r="N90" i="8"/>
  <c r="N89" i="8"/>
  <c r="N78" i="8"/>
  <c r="N79" i="8"/>
  <c r="N77" i="8"/>
  <c r="N76" i="8" l="1"/>
  <c r="M75" i="8"/>
  <c r="N75" i="8" s="1"/>
  <c r="N68" i="8"/>
  <c r="N69" i="8"/>
  <c r="N70" i="8"/>
  <c r="N71" i="8"/>
  <c r="N72" i="8"/>
  <c r="N73" i="8"/>
  <c r="N67" i="8"/>
  <c r="M60" i="8"/>
  <c r="M61" i="8"/>
  <c r="M62" i="8"/>
  <c r="M63" i="8"/>
  <c r="M64" i="8"/>
  <c r="M65" i="8"/>
  <c r="M66" i="8"/>
  <c r="M59" i="8"/>
  <c r="J60" i="8"/>
  <c r="N60" i="8" s="1"/>
  <c r="J61" i="8"/>
  <c r="N61" i="8" s="1"/>
  <c r="J62" i="8"/>
  <c r="N62" i="8" s="1"/>
  <c r="J63" i="8"/>
  <c r="N63" i="8" s="1"/>
  <c r="J64" i="8"/>
  <c r="N64" i="8" s="1"/>
  <c r="J65" i="8"/>
  <c r="N65" i="8" s="1"/>
  <c r="J66" i="8"/>
  <c r="N66" i="8" s="1"/>
  <c r="J59" i="8"/>
  <c r="N59" i="8" s="1"/>
  <c r="N58" i="8"/>
  <c r="L58" i="8"/>
  <c r="N56" i="8"/>
  <c r="N55" i="8"/>
  <c r="N53" i="8"/>
  <c r="N54" i="8"/>
  <c r="N52" i="8"/>
  <c r="N51" i="8"/>
  <c r="M50" i="8"/>
  <c r="N50" i="8" s="1"/>
  <c r="J50" i="8"/>
  <c r="N49" i="8"/>
  <c r="N48" i="8"/>
  <c r="N47" i="8"/>
  <c r="N45" i="8"/>
  <c r="M44" i="8"/>
  <c r="M43" i="8"/>
  <c r="N42" i="8"/>
  <c r="K42" i="8"/>
  <c r="L42" i="8" s="1"/>
  <c r="N41" i="8"/>
  <c r="N39" i="8"/>
  <c r="N40" i="8"/>
  <c r="N35" i="8"/>
  <c r="N36" i="8"/>
  <c r="N38" i="8"/>
  <c r="N34" i="8"/>
  <c r="N8" i="8"/>
  <c r="K9" i="8"/>
  <c r="N29" i="8"/>
  <c r="N30" i="8"/>
  <c r="N31" i="8"/>
  <c r="N28" i="8"/>
  <c r="M25" i="8"/>
  <c r="M24" i="8"/>
  <c r="L25" i="8"/>
  <c r="L24" i="8"/>
  <c r="N27" i="8"/>
  <c r="M26" i="8"/>
  <c r="L26" i="8"/>
  <c r="N17" i="8"/>
  <c r="N18" i="8"/>
  <c r="N19" i="8"/>
  <c r="N20" i="8"/>
  <c r="N21" i="8"/>
  <c r="N16" i="8"/>
  <c r="N7" i="8"/>
  <c r="N10" i="8"/>
  <c r="N11" i="8"/>
  <c r="N6" i="8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207" i="13"/>
  <c r="G208" i="13"/>
  <c r="G209" i="13"/>
  <c r="G210" i="13"/>
  <c r="G211" i="13"/>
  <c r="G212" i="13"/>
  <c r="G213" i="13"/>
  <c r="G214" i="13"/>
  <c r="G215" i="13"/>
  <c r="G216" i="13"/>
  <c r="G217" i="13"/>
  <c r="G218" i="13"/>
  <c r="G219" i="13"/>
  <c r="G220" i="13"/>
  <c r="G221" i="13"/>
  <c r="G222" i="13"/>
  <c r="G223" i="13"/>
  <c r="G224" i="13"/>
  <c r="G225" i="13"/>
  <c r="G226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4" i="13"/>
  <c r="F200" i="13"/>
  <c r="F209" i="13"/>
  <c r="F216" i="13"/>
  <c r="F202" i="13"/>
  <c r="F201" i="13"/>
  <c r="F215" i="13"/>
  <c r="F218" i="13"/>
  <c r="F217" i="13"/>
  <c r="F195" i="13"/>
  <c r="F221" i="13"/>
  <c r="F194" i="13"/>
  <c r="F198" i="13"/>
  <c r="F199" i="13"/>
  <c r="F220" i="13"/>
  <c r="F214" i="13"/>
  <c r="F208" i="13"/>
  <c r="F210" i="13"/>
  <c r="F203" i="13"/>
  <c r="F207" i="13"/>
  <c r="F219" i="13"/>
  <c r="F205" i="13"/>
  <c r="F212" i="13"/>
  <c r="F211" i="13"/>
  <c r="F197" i="13"/>
  <c r="F204" i="13"/>
  <c r="F206" i="13"/>
  <c r="F213" i="13"/>
  <c r="F196" i="13"/>
  <c r="F226" i="13"/>
  <c r="F227" i="13"/>
  <c r="F230" i="13"/>
  <c r="F228" i="13"/>
  <c r="F229" i="13"/>
  <c r="F231" i="13"/>
  <c r="F233" i="13"/>
  <c r="F234" i="13"/>
  <c r="F232" i="13"/>
  <c r="F224" i="13"/>
  <c r="F225" i="13"/>
  <c r="F223" i="13"/>
  <c r="F222" i="13"/>
  <c r="F82" i="13"/>
  <c r="F141" i="13"/>
  <c r="F27" i="13"/>
  <c r="F68" i="13"/>
  <c r="F67" i="13"/>
  <c r="F63" i="13"/>
  <c r="F64" i="13"/>
  <c r="F66" i="13"/>
  <c r="F65" i="13"/>
  <c r="F242" i="13"/>
  <c r="F145" i="13"/>
  <c r="F176" i="13"/>
  <c r="F94" i="13"/>
  <c r="F95" i="13"/>
  <c r="F90" i="13"/>
  <c r="F92" i="13"/>
  <c r="F91" i="13"/>
  <c r="F172" i="13"/>
  <c r="F178" i="13"/>
  <c r="F241" i="13"/>
  <c r="F30" i="13"/>
  <c r="F129" i="13"/>
  <c r="F156" i="13"/>
  <c r="F104" i="13"/>
  <c r="F154" i="13"/>
  <c r="F31" i="13"/>
  <c r="F109" i="13"/>
  <c r="F42" i="13"/>
  <c r="F25" i="13"/>
  <c r="F235" i="13"/>
  <c r="F4" i="13"/>
  <c r="F5" i="13"/>
  <c r="F53" i="13"/>
  <c r="F34" i="13"/>
  <c r="F193" i="13"/>
  <c r="F150" i="13"/>
  <c r="F48" i="13"/>
  <c r="F45" i="13"/>
  <c r="F44" i="13"/>
  <c r="F28" i="13"/>
  <c r="F160" i="13"/>
  <c r="F32" i="13"/>
  <c r="F39" i="13"/>
  <c r="F59" i="13"/>
  <c r="F11" i="13"/>
  <c r="F37" i="13"/>
  <c r="F33" i="13"/>
  <c r="F169" i="13"/>
  <c r="F158" i="13"/>
  <c r="F157" i="13"/>
  <c r="F100" i="13"/>
  <c r="F54" i="13"/>
  <c r="F41" i="13"/>
  <c r="F86" i="13"/>
  <c r="F166" i="13"/>
  <c r="F85" i="13"/>
  <c r="F98" i="13"/>
  <c r="F192" i="13"/>
  <c r="F10" i="13"/>
  <c r="F9" i="13"/>
  <c r="F51" i="13"/>
  <c r="F50" i="13"/>
  <c r="F49" i="13"/>
  <c r="F116" i="13"/>
  <c r="F117" i="13"/>
  <c r="F115" i="13"/>
  <c r="F118" i="13"/>
  <c r="F113" i="13"/>
  <c r="F26" i="13"/>
  <c r="F162" i="13"/>
  <c r="F69" i="13"/>
  <c r="F23" i="13"/>
  <c r="F88" i="13"/>
  <c r="F89" i="13"/>
  <c r="F70" i="13"/>
  <c r="F110" i="13"/>
  <c r="F112" i="13"/>
  <c r="F114" i="13"/>
  <c r="F111" i="13"/>
  <c r="F46" i="13"/>
  <c r="F155" i="13"/>
  <c r="F151" i="13"/>
  <c r="F47" i="13"/>
  <c r="F152" i="13"/>
  <c r="F143" i="13"/>
  <c r="F237" i="13"/>
  <c r="F149" i="13"/>
  <c r="F35" i="13"/>
  <c r="F36" i="13"/>
  <c r="F78" i="13"/>
  <c r="F7" i="13"/>
  <c r="F8" i="13"/>
  <c r="F153" i="13"/>
  <c r="F24" i="13"/>
  <c r="F22" i="13"/>
  <c r="F171" i="13"/>
  <c r="F77" i="13"/>
  <c r="F121" i="13"/>
  <c r="F120" i="13"/>
  <c r="F123" i="13"/>
  <c r="F124" i="13"/>
  <c r="F119" i="13"/>
  <c r="F188" i="13"/>
  <c r="F187" i="13"/>
  <c r="F189" i="13"/>
  <c r="F190" i="13"/>
  <c r="F185" i="13"/>
  <c r="F186" i="13"/>
  <c r="F184" i="13"/>
  <c r="F182" i="13"/>
  <c r="F183" i="13"/>
  <c r="F191" i="13"/>
  <c r="F161" i="13"/>
  <c r="F60" i="13"/>
  <c r="F83" i="13"/>
  <c r="F170" i="13"/>
  <c r="F239" i="13"/>
  <c r="F167" i="13"/>
  <c r="F103" i="13"/>
  <c r="F101" i="13"/>
  <c r="F102" i="13"/>
  <c r="F84" i="13"/>
  <c r="F159" i="13"/>
  <c r="F14" i="13"/>
  <c r="F144" i="13"/>
  <c r="F93" i="13"/>
  <c r="F97" i="13"/>
  <c r="F174" i="13"/>
  <c r="F175" i="13"/>
  <c r="F96" i="13"/>
  <c r="F163" i="13"/>
  <c r="F131" i="13"/>
  <c r="F43" i="13"/>
  <c r="F87" i="13"/>
  <c r="F181" i="13"/>
  <c r="F61" i="13"/>
  <c r="F127" i="13"/>
  <c r="F128" i="13"/>
  <c r="F38" i="13"/>
  <c r="F20" i="13"/>
  <c r="F19" i="13"/>
  <c r="F16" i="13"/>
  <c r="F17" i="13"/>
  <c r="F15" i="13"/>
  <c r="F18" i="13"/>
  <c r="F40" i="13"/>
  <c r="F165" i="13"/>
  <c r="F164" i="13"/>
  <c r="F137" i="13"/>
  <c r="F132" i="13"/>
  <c r="F72" i="13"/>
  <c r="F71" i="13"/>
  <c r="F173" i="13"/>
  <c r="F106" i="13"/>
  <c r="F105" i="13"/>
  <c r="F126" i="13"/>
  <c r="F125" i="13"/>
  <c r="F74" i="13"/>
  <c r="F73" i="13"/>
  <c r="F140" i="13"/>
  <c r="F139" i="13"/>
  <c r="F135" i="13"/>
  <c r="F136" i="13"/>
  <c r="F236" i="13"/>
  <c r="F21" i="13"/>
  <c r="F130" i="13"/>
  <c r="F79" i="13"/>
  <c r="F80" i="13"/>
  <c r="F81" i="13"/>
  <c r="F238" i="13"/>
  <c r="F58" i="13"/>
  <c r="F56" i="13"/>
  <c r="F12" i="13"/>
  <c r="F55" i="13"/>
  <c r="F107" i="13"/>
  <c r="F57" i="13"/>
  <c r="F146" i="13"/>
  <c r="F108" i="13"/>
  <c r="F99" i="13"/>
  <c r="F75" i="13"/>
  <c r="F76" i="13"/>
  <c r="F52" i="13"/>
  <c r="F168" i="13"/>
  <c r="F179" i="13"/>
  <c r="F177" i="13"/>
  <c r="F147" i="13"/>
  <c r="F148" i="13"/>
  <c r="F240" i="13"/>
  <c r="F62" i="13"/>
  <c r="F134" i="13"/>
  <c r="F133" i="13"/>
  <c r="F142" i="13"/>
  <c r="F138" i="13"/>
  <c r="F6" i="13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29" i="11"/>
  <c r="F28" i="11"/>
  <c r="F27" i="11"/>
  <c r="F26" i="11"/>
  <c r="F25" i="11"/>
  <c r="F24" i="11"/>
  <c r="F23" i="11"/>
  <c r="F22" i="11"/>
  <c r="F21" i="11"/>
  <c r="F20" i="11"/>
  <c r="F18" i="11"/>
  <c r="F17" i="11"/>
  <c r="F256" i="11" s="1"/>
  <c r="J203" i="8"/>
  <c r="J80" i="8"/>
  <c r="J57" i="8"/>
  <c r="J130" i="8"/>
  <c r="J131" i="8"/>
  <c r="J83" i="8"/>
  <c r="J84" i="8"/>
  <c r="J85" i="8"/>
  <c r="J99" i="8"/>
  <c r="J24" i="8"/>
  <c r="J26" i="8"/>
  <c r="J74" i="8"/>
  <c r="J117" i="8"/>
  <c r="J100" i="8"/>
  <c r="J101" i="8"/>
  <c r="J166" i="8"/>
  <c r="J204" i="8"/>
  <c r="J43" i="8"/>
  <c r="J44" i="8"/>
  <c r="J81" i="8"/>
  <c r="J200" i="8"/>
  <c r="J205" i="8"/>
  <c r="J206" i="8"/>
  <c r="J37" i="8"/>
  <c r="J132" i="8"/>
  <c r="J128" i="8"/>
  <c r="J129" i="8"/>
  <c r="J219" i="8"/>
  <c r="J220" i="8"/>
  <c r="J221" i="8"/>
  <c r="J222" i="8"/>
  <c r="J223" i="8"/>
  <c r="J224" i="8"/>
  <c r="J225" i="8"/>
  <c r="J227" i="8"/>
  <c r="J228" i="8"/>
  <c r="J229" i="8"/>
  <c r="J9" i="8"/>
  <c r="J96" i="8"/>
  <c r="J97" i="8"/>
  <c r="J98" i="8"/>
  <c r="J25" i="8"/>
  <c r="J58" i="8"/>
  <c r="J42" i="8"/>
  <c r="J75" i="8"/>
  <c r="J103" i="8"/>
  <c r="J102" i="8"/>
  <c r="J127" i="8"/>
  <c r="J136" i="8"/>
  <c r="J137" i="8"/>
  <c r="J139" i="8"/>
  <c r="J164" i="8"/>
  <c r="J165" i="8"/>
  <c r="J140" i="8"/>
  <c r="J141" i="8"/>
  <c r="J89" i="8"/>
  <c r="J45" i="8"/>
  <c r="J46" i="8"/>
  <c r="N90" i="6"/>
  <c r="N89" i="6"/>
  <c r="N82" i="6"/>
  <c r="J17" i="6"/>
  <c r="N17" i="6"/>
  <c r="N16" i="6"/>
  <c r="L200" i="8"/>
  <c r="L206" i="8"/>
  <c r="L37" i="8"/>
  <c r="L132" i="8"/>
  <c r="L128" i="8"/>
  <c r="L219" i="8"/>
  <c r="L220" i="8"/>
  <c r="L221" i="8"/>
  <c r="L222" i="8"/>
  <c r="L223" i="8"/>
  <c r="L224" i="8"/>
  <c r="L225" i="8"/>
  <c r="L227" i="8"/>
  <c r="L228" i="8"/>
  <c r="L229" i="8"/>
  <c r="L96" i="8"/>
  <c r="L97" i="8"/>
  <c r="L98" i="8"/>
  <c r="L75" i="8"/>
  <c r="L116" i="8"/>
  <c r="L103" i="8"/>
  <c r="L102" i="8"/>
  <c r="L127" i="8"/>
  <c r="L136" i="8"/>
  <c r="L137" i="8"/>
  <c r="L138" i="8"/>
  <c r="L139" i="8"/>
  <c r="L164" i="8"/>
  <c r="L165" i="8"/>
  <c r="L140" i="8"/>
  <c r="L141" i="8"/>
  <c r="L89" i="8"/>
  <c r="L46" i="8"/>
  <c r="L44" i="8"/>
  <c r="L43" i="8"/>
  <c r="L166" i="8"/>
  <c r="L101" i="8"/>
  <c r="L100" i="8"/>
  <c r="L117" i="8"/>
  <c r="L74" i="8"/>
  <c r="L99" i="8"/>
  <c r="L85" i="8"/>
  <c r="L84" i="8"/>
  <c r="L83" i="8"/>
  <c r="L131" i="8"/>
  <c r="L57" i="8"/>
  <c r="L80" i="8"/>
  <c r="L203" i="8"/>
  <c r="N91" i="6"/>
  <c r="N77" i="6"/>
  <c r="M91" i="6"/>
  <c r="L91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8" i="6"/>
  <c r="N79" i="6"/>
  <c r="N80" i="6"/>
  <c r="N81" i="6"/>
  <c r="N83" i="6"/>
  <c r="N84" i="6"/>
  <c r="N85" i="6"/>
  <c r="N86" i="6"/>
  <c r="N87" i="6"/>
  <c r="N88" i="6"/>
  <c r="N15" i="6"/>
  <c r="K91" i="6"/>
  <c r="M9" i="8" l="1"/>
  <c r="M281" i="8" s="1"/>
  <c r="K281" i="8"/>
  <c r="J281" i="8"/>
  <c r="F258" i="11"/>
  <c r="N25" i="8"/>
  <c r="N44" i="8"/>
  <c r="N43" i="8"/>
  <c r="N24" i="8"/>
  <c r="L9" i="8"/>
  <c r="N26" i="8"/>
  <c r="F243" i="13"/>
  <c r="F37" i="6"/>
  <c r="F53" i="6"/>
  <c r="F54" i="6"/>
  <c r="F55" i="6"/>
  <c r="F81" i="6"/>
  <c r="F82" i="6"/>
  <c r="F83" i="6"/>
  <c r="F84" i="6"/>
  <c r="F85" i="6"/>
  <c r="F86" i="6"/>
  <c r="F87" i="6"/>
  <c r="F88" i="6"/>
  <c r="N281" i="8" l="1"/>
  <c r="L281" i="8"/>
  <c r="L60" i="6"/>
  <c r="H91" i="6" l="1"/>
  <c r="I91" i="6" l="1"/>
  <c r="E91" i="6"/>
  <c r="L90" i="6"/>
  <c r="J90" i="6"/>
  <c r="L89" i="6"/>
  <c r="J89" i="6"/>
  <c r="K88" i="6"/>
  <c r="J88" i="6"/>
  <c r="L88" i="6"/>
  <c r="K87" i="6"/>
  <c r="J87" i="6"/>
  <c r="L87" i="6"/>
  <c r="K86" i="6"/>
  <c r="J86" i="6"/>
  <c r="L86" i="6"/>
  <c r="K85" i="6"/>
  <c r="J85" i="6"/>
  <c r="K84" i="6"/>
  <c r="J84" i="6"/>
  <c r="L84" i="6"/>
  <c r="K83" i="6"/>
  <c r="J83" i="6"/>
  <c r="L83" i="6"/>
  <c r="J82" i="6"/>
  <c r="L82" i="6"/>
  <c r="J81" i="6"/>
  <c r="L80" i="6"/>
  <c r="J80" i="6"/>
  <c r="L79" i="6"/>
  <c r="J79" i="6"/>
  <c r="L78" i="6"/>
  <c r="J78" i="6"/>
  <c r="L77" i="6"/>
  <c r="J77" i="6"/>
  <c r="L76" i="6"/>
  <c r="J76" i="6"/>
  <c r="L75" i="6"/>
  <c r="J75" i="6"/>
  <c r="L74" i="6"/>
  <c r="J74" i="6"/>
  <c r="L73" i="6"/>
  <c r="J73" i="6"/>
  <c r="L72" i="6"/>
  <c r="J72" i="6"/>
  <c r="L71" i="6"/>
  <c r="J71" i="6"/>
  <c r="L70" i="6"/>
  <c r="J70" i="6"/>
  <c r="L69" i="6"/>
  <c r="J69" i="6"/>
  <c r="L68" i="6"/>
  <c r="J68" i="6"/>
  <c r="L67" i="6"/>
  <c r="J67" i="6"/>
  <c r="L66" i="6"/>
  <c r="J66" i="6"/>
  <c r="L65" i="6"/>
  <c r="J65" i="6"/>
  <c r="L64" i="6"/>
  <c r="J64" i="6"/>
  <c r="L63" i="6"/>
  <c r="J63" i="6"/>
  <c r="L62" i="6"/>
  <c r="J62" i="6"/>
  <c r="L61" i="6"/>
  <c r="J61" i="6"/>
  <c r="L59" i="6"/>
  <c r="J59" i="6"/>
  <c r="L58" i="6"/>
  <c r="J58" i="6"/>
  <c r="L57" i="6"/>
  <c r="L56" i="6"/>
  <c r="L55" i="6"/>
  <c r="J55" i="6"/>
  <c r="L54" i="6"/>
  <c r="J54" i="6"/>
  <c r="L53" i="6"/>
  <c r="L52" i="6"/>
  <c r="L51" i="6"/>
  <c r="J51" i="6"/>
  <c r="L50" i="6"/>
  <c r="J50" i="6"/>
  <c r="L49" i="6"/>
  <c r="J49" i="6"/>
  <c r="L48" i="6"/>
  <c r="J48" i="6"/>
  <c r="L47" i="6"/>
  <c r="J47" i="6"/>
  <c r="L46" i="6"/>
  <c r="J46" i="6"/>
  <c r="L45" i="6"/>
  <c r="J45" i="6"/>
  <c r="L44" i="6"/>
  <c r="J44" i="6"/>
  <c r="L43" i="6"/>
  <c r="J43" i="6"/>
  <c r="L42" i="6"/>
  <c r="J42" i="6"/>
  <c r="L41" i="6"/>
  <c r="J41" i="6"/>
  <c r="L40" i="6"/>
  <c r="J40" i="6"/>
  <c r="L39" i="6"/>
  <c r="J39" i="6"/>
  <c r="L38" i="6"/>
  <c r="J38" i="6"/>
  <c r="J37" i="6"/>
  <c r="J36" i="6"/>
  <c r="L35" i="6"/>
  <c r="J35" i="6"/>
  <c r="L34" i="6"/>
  <c r="J34" i="6"/>
  <c r="L33" i="6"/>
  <c r="J33" i="6"/>
  <c r="L32" i="6"/>
  <c r="J32" i="6"/>
  <c r="L31" i="6"/>
  <c r="J31" i="6"/>
  <c r="L30" i="6"/>
  <c r="J30" i="6"/>
  <c r="L29" i="6"/>
  <c r="L28" i="6"/>
  <c r="J28" i="6"/>
  <c r="L27" i="6"/>
  <c r="J27" i="6"/>
  <c r="L26" i="6"/>
  <c r="J26" i="6"/>
  <c r="L25" i="6"/>
  <c r="L24" i="6"/>
  <c r="J24" i="6"/>
  <c r="L23" i="6"/>
  <c r="J23" i="6"/>
  <c r="L22" i="6"/>
  <c r="J22" i="6"/>
  <c r="L21" i="6"/>
  <c r="J21" i="6"/>
  <c r="L20" i="6"/>
  <c r="J20" i="6"/>
  <c r="L19" i="6"/>
  <c r="J19" i="6"/>
  <c r="L18" i="6"/>
  <c r="L17" i="6"/>
  <c r="L16" i="6"/>
  <c r="J16" i="6"/>
  <c r="J91" i="6" l="1"/>
  <c r="L85" i="6"/>
  <c r="L81" i="6"/>
  <c r="F91" i="6"/>
</calcChain>
</file>

<file path=xl/sharedStrings.xml><?xml version="1.0" encoding="utf-8"?>
<sst xmlns="http://schemas.openxmlformats.org/spreadsheetml/2006/main" count="2453" uniqueCount="465">
  <si>
    <t xml:space="preserve">   UNIDAD DE MEDIDA  </t>
  </si>
  <si>
    <t>COSTO UNITARIO EN RD$</t>
  </si>
  <si>
    <t>VALOR EN RD$</t>
  </si>
  <si>
    <t>EXISTENCIA</t>
  </si>
  <si>
    <t>UND</t>
  </si>
  <si>
    <t>CAJAS</t>
  </si>
  <si>
    <t>PAQUETE</t>
  </si>
  <si>
    <t>BLA-001</t>
  </si>
  <si>
    <t>FARDOS</t>
  </si>
  <si>
    <t>CC-001</t>
  </si>
  <si>
    <t>CEPILLOS DE PARED</t>
  </si>
  <si>
    <t>CDH-001</t>
  </si>
  <si>
    <t>CDH-002</t>
  </si>
  <si>
    <t xml:space="preserve">CINTA ADHESIVA DE EMPAQUE </t>
  </si>
  <si>
    <t>CB-004</t>
  </si>
  <si>
    <t xml:space="preserve">CINTA ADHESIVA DE TAPE </t>
  </si>
  <si>
    <t>CB-005</t>
  </si>
  <si>
    <t>CLIPS BINDER 3/4 19 MM PEQUEÑOS</t>
  </si>
  <si>
    <t>CAJITAS</t>
  </si>
  <si>
    <t>CB-003</t>
  </si>
  <si>
    <t>CLIPS BINDER MEDIANOS</t>
  </si>
  <si>
    <t xml:space="preserve">CLIPS BINDER2 51MM GRANDES </t>
  </si>
  <si>
    <t>GC-007</t>
  </si>
  <si>
    <t>CL-001</t>
  </si>
  <si>
    <t>CLORO</t>
  </si>
  <si>
    <t>GALON</t>
  </si>
  <si>
    <t>DG-001</t>
  </si>
  <si>
    <t xml:space="preserve">CUBETAS PLASTICAS  </t>
  </si>
  <si>
    <t>GD-008</t>
  </si>
  <si>
    <t>GD-006</t>
  </si>
  <si>
    <t>DESCALIN</t>
  </si>
  <si>
    <t>GD-001</t>
  </si>
  <si>
    <t>DVR-002</t>
  </si>
  <si>
    <t xml:space="preserve">DISPENSADOR DE TAPE </t>
  </si>
  <si>
    <t>CD-001</t>
  </si>
  <si>
    <t>DVD-R EN BLANCO</t>
  </si>
  <si>
    <t>FG-001</t>
  </si>
  <si>
    <t xml:space="preserve">FELPAS UNI-BALL ONYX SIGNO IMPACT207 AZUL </t>
  </si>
  <si>
    <t>FT-002</t>
  </si>
  <si>
    <t>FN-002</t>
  </si>
  <si>
    <t>FN-001</t>
  </si>
  <si>
    <t>GB-001</t>
  </si>
  <si>
    <t xml:space="preserve">GOMAS BANDA </t>
  </si>
  <si>
    <t>GE-003</t>
  </si>
  <si>
    <t>GE-002</t>
  </si>
  <si>
    <t>GRAPAS 3/8 PARA GRAPADORA100</t>
  </si>
  <si>
    <t>GJ-003</t>
  </si>
  <si>
    <t>LC-001</t>
  </si>
  <si>
    <t>LB-001</t>
  </si>
  <si>
    <t>LB-002</t>
  </si>
  <si>
    <t xml:space="preserve">LAPIZ DE CARBON HB #2 12/1 </t>
  </si>
  <si>
    <t>LIBRETA RALLADA  5X8</t>
  </si>
  <si>
    <t>LIBRO RECORD 300 PAGINA</t>
  </si>
  <si>
    <t>LIBRO RECORD 500 PAGINA</t>
  </si>
  <si>
    <t>MA-006</t>
  </si>
  <si>
    <t>M-003</t>
  </si>
  <si>
    <t>MARCADOR DE AGUA PARA PIZARRA ROJO</t>
  </si>
  <si>
    <t>M-002</t>
  </si>
  <si>
    <t>MARCADOR DE AGUA PARA PIZARRA VERDE</t>
  </si>
  <si>
    <t>M-004</t>
  </si>
  <si>
    <t>MARCADORES AZULES 12/1</t>
  </si>
  <si>
    <t>MARCADORES NEGRO 12/1</t>
  </si>
  <si>
    <t>PC-001</t>
  </si>
  <si>
    <t>MARCADORES VERDE 12/1</t>
  </si>
  <si>
    <t>PB-002</t>
  </si>
  <si>
    <t>RESMA</t>
  </si>
  <si>
    <t>PB-001</t>
  </si>
  <si>
    <t>PT-001</t>
  </si>
  <si>
    <t>PR-004</t>
  </si>
  <si>
    <t>PH-001</t>
  </si>
  <si>
    <t xml:space="preserve">PAPELROLLOS PARA MAQUINA SUMADORA21/4 </t>
  </si>
  <si>
    <t>PT-003</t>
  </si>
  <si>
    <t>PERFORADORA DE DOS HOYOS</t>
  </si>
  <si>
    <t>R-003</t>
  </si>
  <si>
    <t>RESALTADORES AMARILLO 12/1</t>
  </si>
  <si>
    <t>R-004</t>
  </si>
  <si>
    <t>RESALTADORES AZULES 12/1</t>
  </si>
  <si>
    <t>PS-003</t>
  </si>
  <si>
    <t>RESALTADORES VERDE 12/1</t>
  </si>
  <si>
    <t>SB-001</t>
  </si>
  <si>
    <t>SP-001</t>
  </si>
  <si>
    <t>SM-002</t>
  </si>
  <si>
    <t>TAP-001</t>
  </si>
  <si>
    <t>TI-005</t>
  </si>
  <si>
    <t>TI-008</t>
  </si>
  <si>
    <t>TINTA EPSON 504 AMARILLA</t>
  </si>
  <si>
    <t>TI-007</t>
  </si>
  <si>
    <t>TINTA EPSON 504 AZUL</t>
  </si>
  <si>
    <t>TI-006</t>
  </si>
  <si>
    <t>TINTA EPSON 504 MAGENTA (ROSADA)</t>
  </si>
  <si>
    <t>TI-030</t>
  </si>
  <si>
    <t>TINTA EPSON 504 NEGRA</t>
  </si>
  <si>
    <t>TI-002</t>
  </si>
  <si>
    <t>TI-003</t>
  </si>
  <si>
    <t>TINTA EPSON 544 AZUL</t>
  </si>
  <si>
    <t>TI-004</t>
  </si>
  <si>
    <t>TINTA EPSON 544 MAGENTA</t>
  </si>
  <si>
    <t>TINTA EPSON 544 NEGRA</t>
  </si>
  <si>
    <t>TINTA EPSON 664 AMARILLA</t>
  </si>
  <si>
    <t>TINTA EPSON 664 AZUL</t>
  </si>
  <si>
    <t>TINTA EPSON 664 MAGENTA (ROSADA)</t>
  </si>
  <si>
    <t xml:space="preserve">                   TOTAL GENERAL RD$</t>
  </si>
  <si>
    <t>SALIDAS</t>
  </si>
  <si>
    <t>LIBRETA RALLADA 8 1/2 X11</t>
  </si>
  <si>
    <t>TINTA EPSON 664 NEGRA</t>
  </si>
  <si>
    <t>TO-003</t>
  </si>
  <si>
    <t>TOH-025</t>
  </si>
  <si>
    <t>TO-006</t>
  </si>
  <si>
    <t>TO-002</t>
  </si>
  <si>
    <t>GALONES DE CLORO 6/1</t>
  </si>
  <si>
    <t>GALONES DE DECALIN (LIMPIA CERAMICA) 6/1</t>
  </si>
  <si>
    <t>FUNDAS NEGRAS DE BASURA DE 55 GLS 100/1</t>
  </si>
  <si>
    <t>FUNDAS NEGRAS DE BASURA DE 30 GLS 100/1</t>
  </si>
  <si>
    <t>GALONES DE ALCOHOL 6/1</t>
  </si>
  <si>
    <t>SERVILLETAS 500/1</t>
  </si>
  <si>
    <t>ENVASE PLASTICO NUMERO 4 CON SU TAPA</t>
  </si>
  <si>
    <t>GALONES DE JABON DE CUABA 6/1</t>
  </si>
  <si>
    <t xml:space="preserve">GALONES DE DESINFECTANTE CON AROMA 6/1 </t>
  </si>
  <si>
    <t>PAQUETES</t>
  </si>
  <si>
    <t>FOLDERS MANILA  8 1/2X11</t>
  </si>
  <si>
    <t>RESMA DE PAPEL EN BLANCO 8 1/2X11 10/1</t>
  </si>
  <si>
    <t>MARCADOR DE AGUA PARA PIZARRA ROJO 12/1</t>
  </si>
  <si>
    <t>POSTI-IT COLORES 3X3</t>
  </si>
  <si>
    <t>SOBRE BLANCOS PARA CARTA 500/1</t>
  </si>
  <si>
    <t>SOBRE MANILA NO. 7 DE PAGO 500/1</t>
  </si>
  <si>
    <t>TINTA EPSON 544 AMARILLO</t>
  </si>
  <si>
    <t>BOLIGRAFOS AZUL 12/1</t>
  </si>
  <si>
    <t>CORRECTOR LIQUIDO TIPO 12/1</t>
  </si>
  <si>
    <t>GANCHO ACCOR PARA ARCHIVO</t>
  </si>
  <si>
    <t>RESMA DE PAPEL EN BLANCO 8 1/2X13 10/1</t>
  </si>
  <si>
    <t xml:space="preserve">PAPEL ROLLOS PARA MAQUINA SUMADORA200/1 </t>
  </si>
  <si>
    <t>PAPEL HIGIENICO DE BAÑO 12/1</t>
  </si>
  <si>
    <t>CAJAS TROQUELADA PARA ARCHIVO 25/1</t>
  </si>
  <si>
    <t>UNIDADES</t>
  </si>
  <si>
    <t>GRAPAS ESTANDAR 26/6</t>
  </si>
  <si>
    <t>GALH003</t>
  </si>
  <si>
    <t>EPAT-004</t>
  </si>
  <si>
    <t>ccp-Aux.</t>
  </si>
  <si>
    <t>CD</t>
  </si>
  <si>
    <t>PAPEL TOALLA 6/1</t>
  </si>
  <si>
    <t>COMB-0001</t>
  </si>
  <si>
    <t>COMBUSTIBLE TICKETS 500</t>
  </si>
  <si>
    <t>COMBUSTIBLE TICKETS 1000</t>
  </si>
  <si>
    <t>COMB-0002</t>
  </si>
  <si>
    <t>RANCION ALIMENTICIA</t>
  </si>
  <si>
    <t xml:space="preserve">CANTIDAD </t>
  </si>
  <si>
    <t xml:space="preserve">VALOR </t>
  </si>
  <si>
    <t>CANTIDAD</t>
  </si>
  <si>
    <t xml:space="preserve">VALAOR </t>
  </si>
  <si>
    <t xml:space="preserve">ENTRADAS </t>
  </si>
  <si>
    <t xml:space="preserve">BALANCE FINAL </t>
  </si>
  <si>
    <t>2.3.1.1.01</t>
  </si>
  <si>
    <t>2.3.9.1.01</t>
  </si>
  <si>
    <t>2.3.5.5.01</t>
  </si>
  <si>
    <t>2.3.3.2.01</t>
  </si>
  <si>
    <t>2.3.3.1.01</t>
  </si>
  <si>
    <t>2.3.7.2.99</t>
  </si>
  <si>
    <t>2.3.3.3.01</t>
  </si>
  <si>
    <t>2.3.9.2.01</t>
  </si>
  <si>
    <t>2.3.9.9.01</t>
  </si>
  <si>
    <t>2.3.7.1.01</t>
  </si>
  <si>
    <t xml:space="preserve">Balance inicial </t>
  </si>
  <si>
    <t>RACIONES</t>
  </si>
  <si>
    <t>VALOR</t>
  </si>
  <si>
    <t xml:space="preserve">PAQUETES </t>
  </si>
  <si>
    <t>LB-0001</t>
  </si>
  <si>
    <t>ALM-001</t>
  </si>
  <si>
    <t xml:space="preserve">   COD</t>
  </si>
  <si>
    <t xml:space="preserve">   DESCRIPCION </t>
  </si>
  <si>
    <t>Item</t>
  </si>
  <si>
    <t xml:space="preserve">                         "Todo por la Patria"</t>
  </si>
  <si>
    <t xml:space="preserve">                            MINISTERIO DE DEFENSA</t>
  </si>
  <si>
    <t xml:space="preserve">                    </t>
  </si>
  <si>
    <t xml:space="preserve">             Fondo Interno </t>
  </si>
  <si>
    <t xml:space="preserve">                                                Instituto de la Seguridad Social de las Fuerzas Armadas</t>
  </si>
  <si>
    <t>FUNDAS NEGRAS DE BASURA DE 17x22 GLS 100/1</t>
  </si>
  <si>
    <t>BLA-002</t>
  </si>
  <si>
    <t>BOLIGRAFOS NEGRO 12/1</t>
  </si>
  <si>
    <t>SOBRES TIMBRADOS CON LOGO INSTITUCIONAL</t>
  </si>
  <si>
    <t>SOTI-001</t>
  </si>
  <si>
    <t>SBT-001</t>
  </si>
  <si>
    <t xml:space="preserve">       INSTITUTO DE SEGURIDAD SOCIAL DE LAS FUERZAS ARMADAS (ISSFFAA)</t>
  </si>
  <si>
    <t>FECHA 27/09/2022</t>
  </si>
  <si>
    <t xml:space="preserve">DESCRIPCION </t>
  </si>
  <si>
    <t>UNIDAD DE MEDIDA</t>
  </si>
  <si>
    <t>COSTO UNITARIO</t>
  </si>
  <si>
    <t>CONTEO REVISADO</t>
  </si>
  <si>
    <t>VALOR INVENTARIO</t>
  </si>
  <si>
    <t>ACE DE 30 LIBRAS SUPER RAY</t>
  </si>
  <si>
    <t xml:space="preserve">UNIDAD </t>
  </si>
  <si>
    <t>PAPEL DE BAÑO 12/1 OUTER JUMBO</t>
  </si>
  <si>
    <t>FALDO</t>
  </si>
  <si>
    <t>PAPEL SERVILLETAS P/ BAÑO 6/1 GAVIOTA</t>
  </si>
  <si>
    <t>PALO DE ESCOBA</t>
  </si>
  <si>
    <t>UNIDAD</t>
  </si>
  <si>
    <t>PALO RECOGEDOR KIKA 12/1</t>
  </si>
  <si>
    <t>ESCOBA PLASTICA SUNNY 12/1</t>
  </si>
  <si>
    <t>VASOS 7 OZ 2500/1</t>
  </si>
  <si>
    <t>CAJA</t>
  </si>
  <si>
    <t>PLATO PARA SANCOCHO 20/1</t>
  </si>
  <si>
    <t>PLATO DE COMIDA PLATIFAR 100/1</t>
  </si>
  <si>
    <t xml:space="preserve">TAPAS LIDS 20/50 </t>
  </si>
  <si>
    <t>TAZA PARA HABICUELA 50/50</t>
  </si>
  <si>
    <t>SERVILLETAS VELVET 250/1</t>
  </si>
  <si>
    <t>CUCHARA PLASTICA CUTLERY 40/1</t>
  </si>
  <si>
    <t xml:space="preserve">TENEDORES PLASTICA CUTLERY </t>
  </si>
  <si>
    <t>CAFÉ SANTO DOMINGO</t>
  </si>
  <si>
    <t>AZUCAR CREMA CRISTAL DE CAÑA</t>
  </si>
  <si>
    <t>FUNDA DE 55 GALONES 100/1 NEGRAS</t>
  </si>
  <si>
    <t>FUNDA DE 30 GALONES 500/1 NEGRAS</t>
  </si>
  <si>
    <t>JABON LIQ. WINNERS</t>
  </si>
  <si>
    <t>LIMPIADOR PERFUMADO ARIZOLIN</t>
  </si>
  <si>
    <t>PINOL DESINFECTANTE ACEL</t>
  </si>
  <si>
    <t>DESINFECTANTE ACEL LAVANDA</t>
  </si>
  <si>
    <t xml:space="preserve">LIMPIA CRISTALES ACEL </t>
  </si>
  <si>
    <t xml:space="preserve">DESCURTIDOR DE CERAMICA ACEL </t>
  </si>
  <si>
    <t>AMOROLL MAXIMAX</t>
  </si>
  <si>
    <t>DESENGRASANTE LIMAR</t>
  </si>
  <si>
    <t>DESINFECTANTE LIMBIADOR OXI-5</t>
  </si>
  <si>
    <t>VARSOL ORTRO</t>
  </si>
  <si>
    <t>GEL ANTIBACTERIAL GERMI CLEAN</t>
  </si>
  <si>
    <t>GEL ANTIBACTERIAL DREAMS HANDS</t>
  </si>
  <si>
    <t>GEL ANTIBACTERIAL CLEAN HANDS</t>
  </si>
  <si>
    <t xml:space="preserve">MISTOLIN FABULOSO BEBE </t>
  </si>
  <si>
    <t>BATA QUIRURGICAS CARDIO PHARM 100/1</t>
  </si>
  <si>
    <t>TUBOS QUIRURGICOS GUIVAL MEDICAL</t>
  </si>
  <si>
    <t>PAPEL BON 8½X11 PRIME COPY</t>
  </si>
  <si>
    <t>PAPEL 8½X13 INFOPRINT</t>
  </si>
  <si>
    <t>PAPEL HILO 8½X11 BLANCA</t>
  </si>
  <si>
    <t>PAPEL HILO 8½X11 CREMA</t>
  </si>
  <si>
    <t>FORDERS PANDAFLEX 25/1 LETTER SIZE</t>
  </si>
  <si>
    <t xml:space="preserve">MASCARILLA KN95 1000/1 </t>
  </si>
  <si>
    <t>MASCARILLA QUIRURGICA 50/1</t>
  </si>
  <si>
    <t>LIBRO RECORD 300 PAGINA 5/1</t>
  </si>
  <si>
    <t>LIBRO RECORD 500 PAGINA 5/1</t>
  </si>
  <si>
    <t>SOBRES MANILA 9/12 500/1</t>
  </si>
  <si>
    <t>FORDERS 8½X11 100/1</t>
  </si>
  <si>
    <t xml:space="preserve">FORDERS MANILLA 8½X13 </t>
  </si>
  <si>
    <t>OFI-FORDERS CARTA 100/1</t>
  </si>
  <si>
    <t>PAPEL CONTINUO ESCOFICINA</t>
  </si>
  <si>
    <t>ROLLOS DE SUMADORA 2¼ BLANCO 100/1</t>
  </si>
  <si>
    <t>ROLLOS DE SUMADORA 3 1/8 BLANCO 100/1</t>
  </si>
  <si>
    <t>CLIPS 10/1 PEQUEÑO TALBOT</t>
  </si>
  <si>
    <t>BANDERA ISSFFAA</t>
  </si>
  <si>
    <t>BANDERA ARMADA</t>
  </si>
  <si>
    <t>BANDERA FUERZA AEREA</t>
  </si>
  <si>
    <t>BANDERA EJERCITO</t>
  </si>
  <si>
    <t>BANDERA MIDE</t>
  </si>
  <si>
    <t>BANDERA MINISTRO</t>
  </si>
  <si>
    <t>CD-R 10/1 MAXELL</t>
  </si>
  <si>
    <t>MEDALLA PERSONALIZADA EN BRONCE 3 DIAM</t>
  </si>
  <si>
    <t>MEDALLA EN BRONCE DIAM</t>
  </si>
  <si>
    <t>DVD-R MAXELL 5/1</t>
  </si>
  <si>
    <t>TIJERA MEDIDA 7 NUSTAR 24/1</t>
  </si>
  <si>
    <t>GRAPADORA METAL 20 HOJAS SWINGLINE</t>
  </si>
  <si>
    <t>COMPUTADORA DELL L305 FP3-MDB054 NEGRA</t>
  </si>
  <si>
    <t>MONITOR VOC MODELO 22B2HN NEGRO</t>
  </si>
  <si>
    <t>ROLLO PARA CAMILLA 15/1</t>
  </si>
  <si>
    <t>HISOPO P/PRUEBA DE COVID HANDS TUBE</t>
  </si>
  <si>
    <t>SOLUCION SALINA AL 0.9% ALFA 12/1</t>
  </si>
  <si>
    <t>SOLUCION SALINA AL 0.2% DE 12/1</t>
  </si>
  <si>
    <t>HYAMYNO GERMICIDA</t>
  </si>
  <si>
    <t>GUANTES LAX QUIRIGICO CON POLVO CRANBERRI</t>
  </si>
  <si>
    <t>PERIO-CLOR ENJUAGUE BUCAL</t>
  </si>
  <si>
    <t>BABERO ADEL PRODUCTS</t>
  </si>
  <si>
    <t>RODETES DE ALGODÓN DENTAL DE 2000 ROLLOS</t>
  </si>
  <si>
    <t>GORRO DE ENFERMERA AZUL 100/1</t>
  </si>
  <si>
    <t>JERINGA HOSPITAL 100/1 #3</t>
  </si>
  <si>
    <t>JERINGA HOSPITAL 100/1 #10</t>
  </si>
  <si>
    <t>JERINGA HOSPITAL 100/1 #5</t>
  </si>
  <si>
    <t>SACAPUNTA ELECTRICO ROYAL</t>
  </si>
  <si>
    <t>VASO 3OZ. PARA CAFÉ 100/20</t>
  </si>
  <si>
    <t>SOBRE MANILLA 10X13 500/1</t>
  </si>
  <si>
    <t xml:space="preserve">GEL PARA ULTRA SONIDO </t>
  </si>
  <si>
    <t>DISPENSADOR DE CINTA ADHESIVA TAPE FALCON</t>
  </si>
  <si>
    <t xml:space="preserve">ROLLO DE GASA </t>
  </si>
  <si>
    <t>TINTA 664 NEGRA EPSON</t>
  </si>
  <si>
    <t>TINTA 504 AZUL EPSON</t>
  </si>
  <si>
    <t>TINTA 504 AMARILLA EPSON</t>
  </si>
  <si>
    <t>TINTA 504 ROSADA</t>
  </si>
  <si>
    <t>TINTA 544 AZUL EPSON</t>
  </si>
  <si>
    <t>TINTA 544 AMARILLO EPSON</t>
  </si>
  <si>
    <t>TINTA 664 AZUL EPSON</t>
  </si>
  <si>
    <t>TINTA 644 ROSADA EPSON</t>
  </si>
  <si>
    <t>TINTA 544 ROSADA EPSON</t>
  </si>
  <si>
    <t>TINTA 644 AMARILLO EPSON</t>
  </si>
  <si>
    <t>MARCADORES 12/1 NEGRO BEROL</t>
  </si>
  <si>
    <t>MARCADORES VERDE BEROL</t>
  </si>
  <si>
    <t>MARCADORES ROSADO BEROL</t>
  </si>
  <si>
    <t>MARCADORES AMARILLO BEROL</t>
  </si>
  <si>
    <t>MARCADORES AZUL CLARO BEROL</t>
  </si>
  <si>
    <t>MARCADORES ROJO 12/1 BEROL</t>
  </si>
  <si>
    <t xml:space="preserve">GANCHO ACCO </t>
  </si>
  <si>
    <t>SOBRE MANILLA PEQ. 500/1</t>
  </si>
  <si>
    <t>BAY RUM CONTANZA 24/1 COLLADO</t>
  </si>
  <si>
    <t>BOLWER PRO 2800 BABY LISS</t>
  </si>
  <si>
    <t>QUILLET 3 CAPAS 100/1 BIC</t>
  </si>
  <si>
    <t>ALCOHOL PARA BARBERIA</t>
  </si>
  <si>
    <t>ALCOHOL AL 70% GERMS OUT</t>
  </si>
  <si>
    <t>GASA TIPO ALMOHADA 36X100 YDS 20X12,2 PLY</t>
  </si>
  <si>
    <t>CARPETA DE PRESENTACION ISSFFAA AZUL</t>
  </si>
  <si>
    <t>CARPETA DE PRESENTACION ISSFFAA AMARILLA</t>
  </si>
  <si>
    <t>PORTA BLOWER</t>
  </si>
  <si>
    <t>UHU SSTIC 12/1</t>
  </si>
  <si>
    <t>PERFORADORA 2 HOYO EVER PRINT</t>
  </si>
  <si>
    <t>POSTIK BANDERITA 4/1</t>
  </si>
  <si>
    <t>CORRECTOR LIQUIDO TIPO LAPIZ 12/1</t>
  </si>
  <si>
    <t>POSTIK BANDERITA 16/1</t>
  </si>
  <si>
    <t xml:space="preserve">RECLA TRASPARENTE </t>
  </si>
  <si>
    <t>CORRECTOR LIQUIDO DE BROCHA POINTER</t>
  </si>
  <si>
    <t>MARCADOR 12/1 AZUL PRINTEK</t>
  </si>
  <si>
    <t>MARCADOR PERMANENTE 12/1 AZUL CLARO</t>
  </si>
  <si>
    <t>MARCADOR 12/1 VERDE PRINTEK</t>
  </si>
  <si>
    <t>MARCADOR 12/1 AMARILLO PRINTEK</t>
  </si>
  <si>
    <t>FERPA 12/1 UNI-BALL</t>
  </si>
  <si>
    <t>GRAPAS 23/10 1000 STAPLES POINTER</t>
  </si>
  <si>
    <t>GRAPAS 23/10 1000 ARTESCO</t>
  </si>
  <si>
    <t>BOLIGRAFO ROJO 12/1</t>
  </si>
  <si>
    <t>FELPA 207 IMPACT GEL UNI-BALL NEGRA 12/1</t>
  </si>
  <si>
    <t>ROLLO DE TICKET DE TURNO</t>
  </si>
  <si>
    <t>BORRA TROL ERASER 20/1</t>
  </si>
  <si>
    <t>MARCADOR AZUL 10/1 PELIKAN</t>
  </si>
  <si>
    <t>MARCADOR PERMANENTE 12/1 VERDE BEROL</t>
  </si>
  <si>
    <t>MARCADOR PERMANENTE 12/1 AZUL OSC. BEROL</t>
  </si>
  <si>
    <t>MARCADOR PERMANENTE 12/1 ROSADO BEROL</t>
  </si>
  <si>
    <t>MARCADOR PERMANENTE 12/1 ROJO BEROL</t>
  </si>
  <si>
    <t>CRAYON AZUL CLARO 12/1</t>
  </si>
  <si>
    <t>CRAYON ROSADO 12/1</t>
  </si>
  <si>
    <t>CRAYON VERDE 12/1</t>
  </si>
  <si>
    <t>ALMOHADILLA PARA SELLO NO.2 STUDMARK</t>
  </si>
  <si>
    <t>ALMOHADILLA PARA SELLO STAMP PAD</t>
  </si>
  <si>
    <t>TINTA PARA SELLO KW-TRIO NEGRO</t>
  </si>
  <si>
    <t xml:space="preserve">INDICE A/Z FICHAS 3X5 ACRIMET </t>
  </si>
  <si>
    <t>GRAPA STAPLES 26/6 5000 TALBOT</t>
  </si>
  <si>
    <t>SACA GRAPA 12/1 FALCON</t>
  </si>
  <si>
    <t xml:space="preserve">GRAPADORA DE METAL STAPLES FALCON </t>
  </si>
  <si>
    <t>CLORO PURE BLEACH</t>
  </si>
  <si>
    <t xml:space="preserve">DESCURTIDOR CERAMICA ACEL </t>
  </si>
  <si>
    <t xml:space="preserve">JABON LIQUIDO PARA VEHICULO </t>
  </si>
  <si>
    <t>RINSE HAIR-SOFT</t>
  </si>
  <si>
    <t>RINSE YALUET COCO Y OLIVA</t>
  </si>
  <si>
    <t>SHAMPOO YALUET LECHE Y MIEL</t>
  </si>
  <si>
    <t>CARTULINA P/CARTA 8½X11 EN HILO CREMA</t>
  </si>
  <si>
    <t>REMAS</t>
  </si>
  <si>
    <t>AMBIENTADOR P/DISPENSADOR GLADE 6/1</t>
  </si>
  <si>
    <t xml:space="preserve">DISPENSADOR DE AMBIENTADOR GLADE </t>
  </si>
  <si>
    <t xml:space="preserve">CINTA ADHESIVA TRASPARENTE ANCHA </t>
  </si>
  <si>
    <t>CAJA REGISTRADORA CASH DRAWE M. CD30</t>
  </si>
  <si>
    <t>ROLL CINTA 3M SCOTICH MAGIC</t>
  </si>
  <si>
    <t xml:space="preserve">CABLE DE RED 305M VENLOGIC </t>
  </si>
  <si>
    <t>ROLLO</t>
  </si>
  <si>
    <t>CONECTOR CURVE INSTALACION DE CAMARA</t>
  </si>
  <si>
    <t>CONECTOR RECTO DE INST. DE CAMARA PLAST. 3/4</t>
  </si>
  <si>
    <t>COUPLING EMT 3/4 C/ TORNILLO</t>
  </si>
  <si>
    <t>PORTA CARNET PLAST. ROJO 10/1</t>
  </si>
  <si>
    <t>TOALLA BLANCA PEQUEÑA</t>
  </si>
  <si>
    <t xml:space="preserve">CAPA DE PLAST. NEGRA DE SALON </t>
  </si>
  <si>
    <t>DELANTAL BLANCO</t>
  </si>
  <si>
    <t>ABRAZADERA UNITRON</t>
  </si>
  <si>
    <t>ABRAZADERA DE METAL</t>
  </si>
  <si>
    <t>TORNILLO CHAPA CABEZA KIT 25/1</t>
  </si>
  <si>
    <t>BOMBA DE AGUA PEDROLLO AZUL</t>
  </si>
  <si>
    <t>COMPRESOR DE AIRE MARCA KULTHORN</t>
  </si>
  <si>
    <t>MANGUERA ELECTRICA 20 PIES LUXMEFLEX 3/4</t>
  </si>
  <si>
    <t>CAJA DE REGISTRO ELECTRICO METALICA  2X2</t>
  </si>
  <si>
    <t>RAPEADORA ELECTRICA TS-500E TORREY</t>
  </si>
  <si>
    <t>JUEGO DE CABLE DE COLGAR DE 3 6/1</t>
  </si>
  <si>
    <t>RELOJ BRAVUR NEGRO</t>
  </si>
  <si>
    <t>MICROONDAS FRIGIDAIRE</t>
  </si>
  <si>
    <t>CAFETERA DE 12 TAZAS NEGRO HAMILTON BEACH</t>
  </si>
  <si>
    <t>VOLTECK P/LAMPARA DE TUBO 2/1 PAR</t>
  </si>
  <si>
    <t>TARUGOS PLAST. AZUKIT 25/1</t>
  </si>
  <si>
    <t>SOBRES CARTA HILO CREMA NO.10 500/1</t>
  </si>
  <si>
    <t>GUANTES DE LIMPIEZA 12/1 M CLEANING</t>
  </si>
  <si>
    <t>GUANTES DE LIMPIEZA 12/1 S CLEANING</t>
  </si>
  <si>
    <t xml:space="preserve">GUANTES AZULES SAFE CARE </t>
  </si>
  <si>
    <t>GUANTES NITRILE E. GLOVES 100/1 SMALL</t>
  </si>
  <si>
    <t>GUANTES NITRILE E. GLOVES 100/1 MIDIUM</t>
  </si>
  <si>
    <t xml:space="preserve">SUAPE LINDA NO.40 12/1 </t>
  </si>
  <si>
    <t>PIEDRA P/INODORO AROM 40/1</t>
  </si>
  <si>
    <t>ZAFACON PLASTICO CREMA RIMAX 6/1</t>
  </si>
  <si>
    <t>ESPIRAL CONTINUO PLASTICO 100 CAPS ACC.14</t>
  </si>
  <si>
    <t>ESPIRAL CONTINUO PLASTICO 100 CAPS ACC.16</t>
  </si>
  <si>
    <t>ESPIRAL CONTINUO PLASTICO 100 CAPS ACC.12</t>
  </si>
  <si>
    <t>ESPIRAL CONTINUO PLASTICO 100 CAPS ACC.10</t>
  </si>
  <si>
    <t>ESPIRAL CONTINUO PLASTICO TRANS 3/8</t>
  </si>
  <si>
    <t>ESPIRAL CONTINUO PLASTICO TRANS. 8ML</t>
  </si>
  <si>
    <t xml:space="preserve">BROCHES P/ARCHIVOS ACCO 7CM </t>
  </si>
  <si>
    <t>PAPEL PLASTICO P/ENCUADERNAR 222X285 MM</t>
  </si>
  <si>
    <t>GEL PARA SONOGRAFIA SONIC</t>
  </si>
  <si>
    <t xml:space="preserve">TONER KRATOV 05A </t>
  </si>
  <si>
    <t>TONER KRATOV 280A NEGRO</t>
  </si>
  <si>
    <t>TONER KRATOV 411A NEGRO</t>
  </si>
  <si>
    <t>TONER KRATOV 410A</t>
  </si>
  <si>
    <t>TONER PRINTON 403 CF ROSADO</t>
  </si>
  <si>
    <t>TONER PRINTON CF232A NEGRO</t>
  </si>
  <si>
    <t>TONER PRINTON 413A MAGENTA</t>
  </si>
  <si>
    <t>TONER PRINTON 401 CF AZUL</t>
  </si>
  <si>
    <t>TONER LEXMARK 78C4XYO AMARILLO</t>
  </si>
  <si>
    <t>TONER LEXMARK 78C4XCO AZUL</t>
  </si>
  <si>
    <t>TONER LEXMARK 78C8XMO MAGENTA</t>
  </si>
  <si>
    <t>TONER LEXMARK 78C4UKO NEGRO</t>
  </si>
  <si>
    <t>TONER LEXMARK 58D4U00 NEGRO</t>
  </si>
  <si>
    <t>TONER HP 124 MAGENTA-ROSADO</t>
  </si>
  <si>
    <t>TONER HP 410A MAGENTA-ROSADO</t>
  </si>
  <si>
    <t>TONER HP 201A MAGENTA</t>
  </si>
  <si>
    <t xml:space="preserve">TONER HP 201A AMARILLO </t>
  </si>
  <si>
    <t xml:space="preserve">TONER HP 124A AMARILLO </t>
  </si>
  <si>
    <t xml:space="preserve">TONER HP 410A AMARILLO </t>
  </si>
  <si>
    <t>TONER HP 410A AZUL</t>
  </si>
  <si>
    <t xml:space="preserve">TONER HP 201A AZUL </t>
  </si>
  <si>
    <t>TONER HP 83A NEGRO</t>
  </si>
  <si>
    <t>TONER HP 30A NEGRO</t>
  </si>
  <si>
    <t>TONER HP 19A NEGRO</t>
  </si>
  <si>
    <t>TONER HP 36A NEGRO</t>
  </si>
  <si>
    <t>TONER HP 32A NEGRO</t>
  </si>
  <si>
    <t xml:space="preserve">TONER HP 410A NEGRO </t>
  </si>
  <si>
    <t>TONER HP 85A NEGRO</t>
  </si>
  <si>
    <t>TONER HP 124A NEGRO</t>
  </si>
  <si>
    <t>TONER HP 124A AZUL</t>
  </si>
  <si>
    <t>TONER HP 05A</t>
  </si>
  <si>
    <t>TONER HP CE505ACE NEGRO</t>
  </si>
  <si>
    <t xml:space="preserve">TONER HP 105A NEGRO </t>
  </si>
  <si>
    <t>TONER HP 58A NEGRO</t>
  </si>
  <si>
    <t>TONER HP 78A NEGRO</t>
  </si>
  <si>
    <t>TONER HP 49A NEGRO</t>
  </si>
  <si>
    <t xml:space="preserve">TONER HP 12A NEGRO </t>
  </si>
  <si>
    <t xml:space="preserve">TONER HP 17A NEGRO </t>
  </si>
  <si>
    <t>TONER HP 53A NEGRO</t>
  </si>
  <si>
    <t>TONER HP 35A NEGRO</t>
  </si>
  <si>
    <t>TONER HP 124A ROSADO</t>
  </si>
  <si>
    <t>TOTAL</t>
  </si>
  <si>
    <t>LEODAN OGANDO DIAZ</t>
  </si>
  <si>
    <t>MIGUEL ANGEL O. PIÑEYRO MEDRANO</t>
  </si>
  <si>
    <t>Tte. Corbeta Contador, ARD.</t>
  </si>
  <si>
    <t>Mayor, ERD.</t>
  </si>
  <si>
    <t>ENCARGADO SALIENTE</t>
  </si>
  <si>
    <t>ENCARGADO ENTRANTE</t>
  </si>
  <si>
    <t>BLA-0001</t>
  </si>
  <si>
    <t>FUNDA DE 5 GALONES 100/1 NEGRAS</t>
  </si>
  <si>
    <t>RESALTADORES PERMANENTE 12/1 AZUL CLARO</t>
  </si>
  <si>
    <t>UNUDAD</t>
  </si>
  <si>
    <t>INVENTARIO REALIZADO A SUMINISTRO Y ALMACEN DEL ISSFFAA</t>
  </si>
  <si>
    <t>CAFÉ SANTO DOMINGO 1 LIBRAS</t>
  </si>
  <si>
    <t>ENTRADAS</t>
  </si>
  <si>
    <t>JABON LIQUIDO PARA VEHICULO 6/1</t>
  </si>
  <si>
    <t>FELPA 12/1 UNI-BALL 207 IMPACT COLOR AZUL</t>
  </si>
  <si>
    <t>MINISTERIO DE DEFENSA</t>
  </si>
  <si>
    <t>"Todo por la Patria"</t>
  </si>
  <si>
    <t xml:space="preserve">   CODIGO DE INST</t>
  </si>
  <si>
    <t xml:space="preserve">   DESCRIPCION DE ACTIVOS O BIEN</t>
  </si>
  <si>
    <t>Resumen por CCP</t>
  </si>
  <si>
    <t xml:space="preserve">TOTAL </t>
  </si>
  <si>
    <t xml:space="preserve">   </t>
  </si>
  <si>
    <t>AMB-01</t>
  </si>
  <si>
    <t>AMBIENTADORES GLADE 8 ONZ</t>
  </si>
  <si>
    <t>AMBIENTADORES GLADE 8 ONZ AUTOMATICO</t>
  </si>
  <si>
    <t>AMB-02</t>
  </si>
  <si>
    <t xml:space="preserve">GUANTES </t>
  </si>
  <si>
    <t>FALDO DE PAPEL DE BAÑO</t>
  </si>
  <si>
    <t>FALDO DE PAPEL DE TOALLA</t>
  </si>
  <si>
    <t>GALON DE JABON PARA VEHICULO 6/1</t>
  </si>
  <si>
    <t>RACION</t>
  </si>
  <si>
    <t>INSTITUTO DE LA SEGURIDAD SOCIAL DE LAS FUERZAS ARMADAS</t>
  </si>
  <si>
    <t>Inventario 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</si>
</sst>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164" fontId="2" fillId="0" borderId="0" xfId="1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14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3" fillId="0" borderId="0" xfId="0" applyFont="1" applyAlignment="1"/>
    <xf numFmtId="14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7" fillId="0" borderId="0" xfId="1" applyFont="1" applyBorder="1" applyAlignment="1">
      <alignment horizontal="left"/>
    </xf>
    <xf numFmtId="14" fontId="6" fillId="2" borderId="2" xfId="0" applyNumberFormat="1" applyFont="1" applyFill="1" applyBorder="1" applyAlignment="1">
      <alignment horizontal="left"/>
    </xf>
    <xf numFmtId="164" fontId="2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164" fontId="6" fillId="0" borderId="0" xfId="1" applyFont="1" applyBorder="1" applyAlignment="1">
      <alignment horizontal="right"/>
    </xf>
    <xf numFmtId="164" fontId="4" fillId="0" borderId="0" xfId="1" applyFont="1" applyAlignment="1">
      <alignment horizontal="right"/>
    </xf>
    <xf numFmtId="0" fontId="7" fillId="2" borderId="2" xfId="0" applyFont="1" applyFill="1" applyBorder="1" applyAlignment="1">
      <alignment horizontal="left"/>
    </xf>
    <xf numFmtId="4" fontId="6" fillId="2" borderId="2" xfId="1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64" fontId="5" fillId="0" borderId="3" xfId="1" applyFont="1" applyBorder="1" applyAlignment="1">
      <alignment vertical="center" wrapText="1"/>
    </xf>
    <xf numFmtId="164" fontId="2" fillId="0" borderId="0" xfId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164" fontId="3" fillId="0" borderId="0" xfId="1" applyFont="1" applyFill="1" applyAlignment="1">
      <alignment horizontal="right"/>
    </xf>
    <xf numFmtId="164" fontId="5" fillId="0" borderId="3" xfId="1" applyFont="1" applyFill="1" applyBorder="1" applyAlignment="1">
      <alignment vertical="center" wrapText="1"/>
    </xf>
    <xf numFmtId="164" fontId="7" fillId="0" borderId="0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164" fontId="7" fillId="0" borderId="6" xfId="1" applyFont="1" applyBorder="1" applyAlignment="1">
      <alignment vertical="center"/>
    </xf>
    <xf numFmtId="164" fontId="7" fillId="0" borderId="7" xfId="1" applyFont="1" applyBorder="1" applyAlignment="1">
      <alignment vertical="center"/>
    </xf>
    <xf numFmtId="4" fontId="6" fillId="2" borderId="2" xfId="1" applyNumberFormat="1" applyFont="1" applyFill="1" applyBorder="1" applyAlignment="1">
      <alignment horizontal="right" vertical="center"/>
    </xf>
    <xf numFmtId="4" fontId="2" fillId="0" borderId="0" xfId="0" applyNumberFormat="1" applyFont="1"/>
    <xf numFmtId="4" fontId="5" fillId="2" borderId="2" xfId="1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2" fillId="0" borderId="2" xfId="0" applyFont="1" applyBorder="1"/>
    <xf numFmtId="0" fontId="6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4" fontId="6" fillId="3" borderId="2" xfId="1" applyNumberFormat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horizontal="right" vertical="center"/>
    </xf>
    <xf numFmtId="4" fontId="0" fillId="0" borderId="0" xfId="0" applyNumberFormat="1"/>
    <xf numFmtId="0" fontId="0" fillId="0" borderId="2" xfId="0" applyBorder="1"/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7" fillId="0" borderId="14" xfId="1" applyFont="1" applyBorder="1" applyAlignment="1">
      <alignment vertical="center"/>
    </xf>
    <xf numFmtId="0" fontId="10" fillId="0" borderId="0" xfId="0" applyFo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0" fillId="0" borderId="0" xfId="0" applyBorder="1"/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5" fontId="10" fillId="0" borderId="2" xfId="2" applyFont="1" applyBorder="1" applyAlignment="1"/>
    <xf numFmtId="0" fontId="10" fillId="0" borderId="2" xfId="0" applyFont="1" applyBorder="1" applyAlignment="1">
      <alignment horizontal="center"/>
    </xf>
    <xf numFmtId="165" fontId="10" fillId="0" borderId="2" xfId="2" applyFont="1" applyBorder="1" applyAlignment="1">
      <alignment horizontal="center"/>
    </xf>
    <xf numFmtId="17" fontId="10" fillId="0" borderId="4" xfId="0" applyNumberFormat="1" applyFont="1" applyBorder="1" applyAlignment="1">
      <alignment horizontal="center"/>
    </xf>
    <xf numFmtId="0" fontId="10" fillId="0" borderId="2" xfId="2" applyNumberFormat="1" applyFont="1" applyBorder="1" applyAlignment="1">
      <alignment horizontal="center"/>
    </xf>
    <xf numFmtId="0" fontId="11" fillId="0" borderId="4" xfId="0" applyFont="1" applyBorder="1" applyAlignment="1">
      <alignment horizontal="right"/>
    </xf>
    <xf numFmtId="165" fontId="11" fillId="0" borderId="2" xfId="2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165" fontId="10" fillId="0" borderId="0" xfId="2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1" fontId="11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1" fontId="17" fillId="0" borderId="0" xfId="0" applyNumberFormat="1" applyFont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1" fillId="0" borderId="2" xfId="0" applyFont="1" applyBorder="1" applyAlignment="1"/>
    <xf numFmtId="0" fontId="10" fillId="0" borderId="2" xfId="0" applyFont="1" applyBorder="1" applyAlignment="1">
      <alignment horizontal="left"/>
    </xf>
    <xf numFmtId="0" fontId="10" fillId="0" borderId="2" xfId="0" applyFont="1" applyBorder="1" applyAlignment="1"/>
    <xf numFmtId="17" fontId="10" fillId="0" borderId="2" xfId="0" applyNumberFormat="1" applyFont="1" applyBorder="1" applyAlignment="1"/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164" fontId="7" fillId="0" borderId="12" xfId="1" applyFont="1" applyBorder="1" applyAlignment="1">
      <alignment vertical="center"/>
    </xf>
    <xf numFmtId="165" fontId="0" fillId="0" borderId="0" xfId="0" applyNumberFormat="1"/>
    <xf numFmtId="0" fontId="10" fillId="0" borderId="0" xfId="0" applyFont="1" applyBorder="1"/>
    <xf numFmtId="0" fontId="12" fillId="0" borderId="0" xfId="0" applyFont="1" applyAlignment="1"/>
    <xf numFmtId="0" fontId="13" fillId="0" borderId="0" xfId="0" applyFont="1" applyBorder="1" applyAlignment="1"/>
    <xf numFmtId="0" fontId="11" fillId="0" borderId="6" xfId="0" applyFont="1" applyBorder="1" applyAlignment="1">
      <alignment horizontal="center"/>
    </xf>
    <xf numFmtId="164" fontId="5" fillId="0" borderId="15" xfId="1" applyFont="1" applyFill="1" applyBorder="1" applyAlignment="1">
      <alignment vertical="center" wrapText="1"/>
    </xf>
    <xf numFmtId="0" fontId="0" fillId="0" borderId="0" xfId="0" applyFill="1"/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vertical="center"/>
    </xf>
    <xf numFmtId="164" fontId="6" fillId="0" borderId="4" xfId="1" applyFont="1" applyFill="1" applyBorder="1" applyAlignment="1">
      <alignment horizontal="right"/>
    </xf>
    <xf numFmtId="164" fontId="6" fillId="0" borderId="2" xfId="1" applyFont="1" applyFill="1" applyBorder="1" applyAlignment="1">
      <alignment horizontal="right" vertical="center"/>
    </xf>
    <xf numFmtId="164" fontId="6" fillId="0" borderId="4" xfId="1" applyFont="1" applyFill="1" applyBorder="1" applyAlignment="1">
      <alignment horizontal="right" vertical="center"/>
    </xf>
    <xf numFmtId="4" fontId="5" fillId="0" borderId="2" xfId="1" applyNumberFormat="1" applyFont="1" applyFill="1" applyBorder="1" applyAlignment="1">
      <alignment vertical="center"/>
    </xf>
    <xf numFmtId="164" fontId="5" fillId="0" borderId="2" xfId="1" applyFont="1" applyFill="1" applyBorder="1" applyAlignment="1">
      <alignment vertical="center"/>
    </xf>
    <xf numFmtId="164" fontId="0" fillId="0" borderId="0" xfId="1" applyFont="1" applyFill="1"/>
    <xf numFmtId="0" fontId="5" fillId="4" borderId="15" xfId="0" applyFont="1" applyFill="1" applyBorder="1" applyAlignment="1">
      <alignment vertical="center" wrapText="1"/>
    </xf>
    <xf numFmtId="164" fontId="5" fillId="4" borderId="15" xfId="1" applyFont="1" applyFill="1" applyBorder="1" applyAlignment="1">
      <alignment vertical="center" wrapText="1"/>
    </xf>
    <xf numFmtId="4" fontId="6" fillId="4" borderId="2" xfId="1" applyNumberFormat="1" applyFont="1" applyFill="1" applyBorder="1" applyAlignment="1">
      <alignment vertical="center"/>
    </xf>
    <xf numFmtId="4" fontId="5" fillId="4" borderId="2" xfId="1" applyNumberFormat="1" applyFont="1" applyFill="1" applyBorder="1" applyAlignment="1">
      <alignment vertical="center"/>
    </xf>
    <xf numFmtId="0" fontId="0" fillId="4" borderId="0" xfId="0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8" xfId="1" applyFont="1" applyBorder="1" applyAlignment="1">
      <alignment horizontal="center"/>
    </xf>
    <xf numFmtId="164" fontId="3" fillId="0" borderId="9" xfId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Fill="1" applyAlignment="1">
      <alignment horizontal="right" vertical="center"/>
    </xf>
    <xf numFmtId="12" fontId="3" fillId="0" borderId="0" xfId="0" applyNumberFormat="1" applyFont="1" applyAlignment="1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4" fontId="7" fillId="2" borderId="2" xfId="1" applyNumberFormat="1" applyFont="1" applyFill="1" applyBorder="1" applyAlignment="1">
      <alignment vertical="center"/>
    </xf>
    <xf numFmtId="164" fontId="2" fillId="0" borderId="0" xfId="1" applyFont="1" applyAlignment="1">
      <alignment horizontal="right" vertical="center"/>
    </xf>
    <xf numFmtId="164" fontId="3" fillId="0" borderId="0" xfId="1" applyFont="1" applyAlignment="1">
      <alignment horizontal="right"/>
    </xf>
    <xf numFmtId="14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4" fontId="6" fillId="0" borderId="2" xfId="1" applyNumberFormat="1" applyFont="1" applyFill="1" applyBorder="1" applyAlignment="1">
      <alignment horizontal="right" vertical="center"/>
    </xf>
    <xf numFmtId="0" fontId="2" fillId="0" borderId="0" xfId="0" applyFont="1" applyFill="1"/>
    <xf numFmtId="4" fontId="2" fillId="0" borderId="0" xfId="0" applyNumberFormat="1" applyFont="1" applyFill="1"/>
    <xf numFmtId="164" fontId="2" fillId="0" borderId="0" xfId="1" applyFont="1" applyFill="1"/>
    <xf numFmtId="0" fontId="7" fillId="0" borderId="2" xfId="0" applyFont="1" applyFill="1" applyBorder="1" applyAlignment="1">
      <alignment horizontal="left"/>
    </xf>
    <xf numFmtId="4" fontId="7" fillId="0" borderId="2" xfId="1" applyNumberFormat="1" applyFont="1" applyFill="1" applyBorder="1" applyAlignment="1">
      <alignment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38100</xdr:rowOff>
    </xdr:from>
    <xdr:to>
      <xdr:col>6</xdr:col>
      <xdr:colOff>314325</xdr:colOff>
      <xdr:row>7</xdr:row>
      <xdr:rowOff>133350</xdr:rowOff>
    </xdr:to>
    <xdr:pic>
      <xdr:nvPicPr>
        <xdr:cNvPr id="2" name="Imagen 1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19075"/>
          <a:ext cx="118110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847725</xdr:colOff>
      <xdr:row>0</xdr:row>
      <xdr:rowOff>171450</xdr:rowOff>
    </xdr:from>
    <xdr:to>
      <xdr:col>3</xdr:col>
      <xdr:colOff>799585</xdr:colOff>
      <xdr:row>7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171450"/>
          <a:ext cx="1390135" cy="137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38100</xdr:rowOff>
    </xdr:from>
    <xdr:to>
      <xdr:col>7</xdr:col>
      <xdr:colOff>314325</xdr:colOff>
      <xdr:row>6</xdr:row>
      <xdr:rowOff>76200</xdr:rowOff>
    </xdr:to>
    <xdr:pic>
      <xdr:nvPicPr>
        <xdr:cNvPr id="4" name="Imagen 3" descr="C:\Users\logando\Desktop\logo issffaa 2020 chi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8100"/>
          <a:ext cx="1181100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128928</xdr:colOff>
      <xdr:row>0</xdr:row>
      <xdr:rowOff>76541</xdr:rowOff>
    </xdr:from>
    <xdr:to>
      <xdr:col>5</xdr:col>
      <xdr:colOff>791862</xdr:colOff>
      <xdr:row>8</xdr:row>
      <xdr:rowOff>2841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6093" y="76541"/>
          <a:ext cx="1402823" cy="135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4"/>
  <sheetViews>
    <sheetView topLeftCell="A19" workbookViewId="0">
      <selection activeCell="H38" sqref="H38:H39"/>
    </sheetView>
  </sheetViews>
  <sheetFormatPr baseColWidth="10" defaultColWidth="9.28515625" defaultRowHeight="14.25" x14ac:dyDescent="0.2"/>
  <cols>
    <col min="1" max="1" width="12.7109375" style="1" bestFit="1" customWidth="1"/>
    <col min="2" max="2" width="13.28515625" style="1" bestFit="1" customWidth="1"/>
    <col min="3" max="3" width="37.85546875" style="1" bestFit="1" customWidth="1"/>
    <col min="4" max="4" width="12.28515625" style="1" bestFit="1" customWidth="1"/>
    <col min="5" max="5" width="9.85546875" style="2" bestFit="1" customWidth="1"/>
    <col min="6" max="6" width="13" style="1" bestFit="1" customWidth="1"/>
    <col min="7" max="7" width="13.28515625" style="1" bestFit="1" customWidth="1"/>
    <col min="8" max="8" width="11.5703125" style="1" bestFit="1" customWidth="1"/>
    <col min="9" max="9" width="20.42578125" style="22" bestFit="1" customWidth="1"/>
    <col min="10" max="11" width="16.28515625" style="1" bestFit="1" customWidth="1"/>
    <col min="12" max="12" width="12.140625" style="2" bestFit="1" customWidth="1"/>
    <col min="13" max="13" width="14.42578125" style="14" bestFit="1" customWidth="1"/>
    <col min="14" max="14" width="11.28515625" style="1" bestFit="1" customWidth="1"/>
    <col min="15" max="16384" width="9.28515625" style="1"/>
  </cols>
  <sheetData>
    <row r="1" spans="1:35" x14ac:dyDescent="0.2">
      <c r="M1" s="17"/>
    </row>
    <row r="9" spans="1:35" ht="15" x14ac:dyDescent="0.25">
      <c r="C9" s="112" t="s">
        <v>447</v>
      </c>
      <c r="D9" s="112"/>
      <c r="E9" s="113"/>
      <c r="F9" s="112"/>
      <c r="G9" s="112"/>
      <c r="H9" s="112"/>
      <c r="I9" s="112"/>
      <c r="J9" s="112"/>
      <c r="K9" s="8"/>
    </row>
    <row r="10" spans="1:35" ht="15" x14ac:dyDescent="0.25">
      <c r="B10" s="99"/>
      <c r="C10" s="112" t="s">
        <v>448</v>
      </c>
      <c r="D10" s="112"/>
      <c r="E10" s="113"/>
      <c r="F10" s="112"/>
      <c r="G10" s="112"/>
      <c r="H10" s="112"/>
      <c r="I10" s="112"/>
      <c r="J10" s="112"/>
    </row>
    <row r="11" spans="1:35" ht="15" x14ac:dyDescent="0.25">
      <c r="B11" s="99"/>
      <c r="C11" s="2"/>
      <c r="I11" s="23"/>
    </row>
    <row r="12" spans="1:35" ht="15" x14ac:dyDescent="0.25">
      <c r="A12" s="8"/>
      <c r="B12" s="121"/>
      <c r="F12" s="122"/>
      <c r="G12" s="121"/>
      <c r="H12" s="121"/>
      <c r="I12" s="123"/>
      <c r="J12" s="124"/>
      <c r="K12" s="8"/>
      <c r="L12" s="8"/>
      <c r="M12" s="15"/>
    </row>
    <row r="13" spans="1:35" ht="15" customHeight="1" x14ac:dyDescent="0.25">
      <c r="A13" s="99"/>
      <c r="B13" s="99"/>
      <c r="F13" s="99"/>
      <c r="G13" s="99"/>
      <c r="H13" s="99"/>
      <c r="I13" s="24"/>
      <c r="J13" s="99"/>
      <c r="K13" s="99"/>
      <c r="L13" s="99"/>
      <c r="M13" s="15"/>
    </row>
    <row r="14" spans="1:35" ht="15.75" thickBot="1" x14ac:dyDescent="0.3">
      <c r="A14" s="8"/>
      <c r="B14" s="125"/>
      <c r="C14" s="125"/>
      <c r="D14" s="125"/>
      <c r="E14" s="126"/>
      <c r="F14" s="125"/>
      <c r="G14" s="125"/>
      <c r="H14" s="125"/>
      <c r="I14" s="123"/>
      <c r="J14" s="123"/>
      <c r="K14" s="123"/>
      <c r="L14" s="123"/>
      <c r="M14" s="123"/>
    </row>
    <row r="15" spans="1:35" ht="15.75" thickBot="1" x14ac:dyDescent="0.3">
      <c r="B15" s="99"/>
      <c r="C15" s="99"/>
      <c r="D15" s="104" t="s">
        <v>161</v>
      </c>
      <c r="E15" s="105"/>
      <c r="H15" s="104" t="s">
        <v>149</v>
      </c>
      <c r="I15" s="105"/>
      <c r="J15" s="106" t="s">
        <v>102</v>
      </c>
      <c r="K15" s="107"/>
      <c r="L15" s="108" t="s">
        <v>150</v>
      </c>
      <c r="M15" s="109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36" x14ac:dyDescent="0.2">
      <c r="A16" s="3" t="s">
        <v>137</v>
      </c>
      <c r="B16" s="3" t="s">
        <v>449</v>
      </c>
      <c r="C16" s="28" t="s">
        <v>450</v>
      </c>
      <c r="D16" s="29" t="s">
        <v>147</v>
      </c>
      <c r="E16" s="30" t="s">
        <v>163</v>
      </c>
      <c r="F16" s="3" t="s">
        <v>0</v>
      </c>
      <c r="G16" s="3" t="s">
        <v>1</v>
      </c>
      <c r="H16" s="20" t="s">
        <v>145</v>
      </c>
      <c r="I16" s="25" t="s">
        <v>146</v>
      </c>
      <c r="J16" s="20" t="s">
        <v>147</v>
      </c>
      <c r="K16" s="20" t="s">
        <v>148</v>
      </c>
      <c r="L16" s="21" t="s">
        <v>3</v>
      </c>
      <c r="M16" s="21" t="s">
        <v>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x14ac:dyDescent="0.2">
      <c r="A17" s="13" t="s">
        <v>151</v>
      </c>
      <c r="B17" s="7" t="s">
        <v>166</v>
      </c>
      <c r="C17" s="7" t="s">
        <v>144</v>
      </c>
      <c r="D17" s="19">
        <v>3701</v>
      </c>
      <c r="E17" s="19">
        <v>318418.36</v>
      </c>
      <c r="F17" s="31" t="s">
        <v>162</v>
      </c>
      <c r="G17" s="19">
        <v>86.02</v>
      </c>
      <c r="H17" s="19">
        <v>52965</v>
      </c>
      <c r="I17" s="19">
        <f>+G17*H17</f>
        <v>4556049.3</v>
      </c>
      <c r="J17" s="19">
        <f>52965+D17</f>
        <v>56666</v>
      </c>
      <c r="K17" s="19">
        <f>4556049.3+E17</f>
        <v>4874467.66</v>
      </c>
      <c r="L17" s="19">
        <v>0</v>
      </c>
      <c r="M17" s="19">
        <f>+E17+I17-K17</f>
        <v>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x14ac:dyDescent="0.2">
      <c r="A18" s="13" t="s">
        <v>155</v>
      </c>
      <c r="B18" s="7" t="s">
        <v>66</v>
      </c>
      <c r="C18" s="7" t="s">
        <v>120</v>
      </c>
      <c r="D18" s="19">
        <v>0</v>
      </c>
      <c r="E18" s="19">
        <v>0</v>
      </c>
      <c r="F18" s="31" t="s">
        <v>65</v>
      </c>
      <c r="G18" s="19">
        <v>336.29999999999995</v>
      </c>
      <c r="H18" s="19">
        <v>250</v>
      </c>
      <c r="I18" s="19">
        <f>+G18*H18</f>
        <v>84074.999999999985</v>
      </c>
      <c r="J18" s="19">
        <f>+D18+250</f>
        <v>250</v>
      </c>
      <c r="K18" s="19">
        <f t="shared" ref="K18:K37" si="0">+J18*G18</f>
        <v>84074.999999999985</v>
      </c>
      <c r="L18" s="19">
        <v>0</v>
      </c>
      <c r="M18" s="19">
        <f t="shared" ref="M18:M81" si="1">+E18+I18-K18</f>
        <v>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2">
      <c r="A19" s="13" t="s">
        <v>155</v>
      </c>
      <c r="B19" s="7" t="s">
        <v>64</v>
      </c>
      <c r="C19" s="7" t="s">
        <v>129</v>
      </c>
      <c r="D19" s="19">
        <v>0</v>
      </c>
      <c r="E19" s="19">
        <v>0</v>
      </c>
      <c r="F19" s="31" t="s">
        <v>65</v>
      </c>
      <c r="G19" s="19">
        <v>542.79999999999995</v>
      </c>
      <c r="H19" s="19">
        <v>100</v>
      </c>
      <c r="I19" s="19">
        <f>+G19*H19</f>
        <v>54279.999999999993</v>
      </c>
      <c r="J19" s="19">
        <v>100</v>
      </c>
      <c r="K19" s="19">
        <f t="shared" si="0"/>
        <v>54279.999999999993</v>
      </c>
      <c r="L19" s="19">
        <v>0</v>
      </c>
      <c r="M19" s="19">
        <f t="shared" si="1"/>
        <v>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x14ac:dyDescent="0.2">
      <c r="A20" s="13" t="s">
        <v>155</v>
      </c>
      <c r="B20" s="7" t="s">
        <v>66</v>
      </c>
      <c r="C20" s="7" t="s">
        <v>120</v>
      </c>
      <c r="D20" s="19">
        <v>783.08035714285711</v>
      </c>
      <c r="E20" s="19">
        <v>263115</v>
      </c>
      <c r="F20" s="31" t="s">
        <v>65</v>
      </c>
      <c r="G20" s="19">
        <v>336</v>
      </c>
      <c r="H20" s="19">
        <v>0</v>
      </c>
      <c r="I20" s="19">
        <v>0</v>
      </c>
      <c r="J20" s="19">
        <f>+D20</f>
        <v>783.08035714285711</v>
      </c>
      <c r="K20" s="19">
        <f t="shared" si="0"/>
        <v>263115</v>
      </c>
      <c r="L20" s="19">
        <v>0</v>
      </c>
      <c r="M20" s="19">
        <f t="shared" si="1"/>
        <v>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x14ac:dyDescent="0.2">
      <c r="A21" s="13" t="s">
        <v>154</v>
      </c>
      <c r="B21" s="7" t="s">
        <v>38</v>
      </c>
      <c r="C21" s="7" t="s">
        <v>119</v>
      </c>
      <c r="D21" s="19">
        <v>0</v>
      </c>
      <c r="E21" s="19">
        <v>0</v>
      </c>
      <c r="F21" s="31" t="s">
        <v>5</v>
      </c>
      <c r="G21" s="19">
        <v>424.79999999999995</v>
      </c>
      <c r="H21" s="19">
        <v>50</v>
      </c>
      <c r="I21" s="19">
        <f t="shared" ref="I21:I30" si="2">+G21*H21</f>
        <v>21239.999999999996</v>
      </c>
      <c r="J21" s="19">
        <v>10</v>
      </c>
      <c r="K21" s="19">
        <f t="shared" si="0"/>
        <v>4248</v>
      </c>
      <c r="L21" s="19">
        <v>40</v>
      </c>
      <c r="M21" s="19">
        <f t="shared" si="1"/>
        <v>16991.999999999996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x14ac:dyDescent="0.2">
      <c r="A22" s="13" t="s">
        <v>154</v>
      </c>
      <c r="B22" s="7" t="s">
        <v>64</v>
      </c>
      <c r="C22" s="7" t="s">
        <v>131</v>
      </c>
      <c r="D22" s="19">
        <v>0</v>
      </c>
      <c r="E22" s="19">
        <v>0</v>
      </c>
      <c r="F22" s="31" t="s">
        <v>8</v>
      </c>
      <c r="G22" s="19">
        <v>1528.1</v>
      </c>
      <c r="H22" s="19">
        <v>50</v>
      </c>
      <c r="I22" s="19">
        <f t="shared" si="2"/>
        <v>76405</v>
      </c>
      <c r="J22" s="19">
        <v>50</v>
      </c>
      <c r="K22" s="19">
        <f t="shared" si="0"/>
        <v>76405</v>
      </c>
      <c r="L22" s="19">
        <v>0</v>
      </c>
      <c r="M22" s="19">
        <f t="shared" si="1"/>
        <v>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x14ac:dyDescent="0.2">
      <c r="A23" s="13" t="s">
        <v>154</v>
      </c>
      <c r="B23" s="7" t="s">
        <v>67</v>
      </c>
      <c r="C23" s="7" t="s">
        <v>139</v>
      </c>
      <c r="D23" s="19">
        <v>0</v>
      </c>
      <c r="E23" s="19">
        <v>0</v>
      </c>
      <c r="F23" s="31" t="s">
        <v>8</v>
      </c>
      <c r="G23" s="19">
        <v>1528.1</v>
      </c>
      <c r="H23" s="19">
        <v>50</v>
      </c>
      <c r="I23" s="19">
        <f t="shared" si="2"/>
        <v>76405</v>
      </c>
      <c r="J23" s="19">
        <v>50</v>
      </c>
      <c r="K23" s="19">
        <f t="shared" si="0"/>
        <v>76405</v>
      </c>
      <c r="L23" s="19">
        <v>0</v>
      </c>
      <c r="M23" s="19">
        <f t="shared" si="1"/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x14ac:dyDescent="0.2">
      <c r="A24" s="13" t="s">
        <v>154</v>
      </c>
      <c r="B24" s="7" t="s">
        <v>77</v>
      </c>
      <c r="C24" s="7" t="s">
        <v>114</v>
      </c>
      <c r="D24" s="19">
        <v>0</v>
      </c>
      <c r="E24" s="19">
        <v>0</v>
      </c>
      <c r="F24" s="31" t="s">
        <v>6</v>
      </c>
      <c r="G24" s="19">
        <v>115.64</v>
      </c>
      <c r="H24" s="19">
        <v>160</v>
      </c>
      <c r="I24" s="19">
        <f t="shared" si="2"/>
        <v>18502.400000000001</v>
      </c>
      <c r="J24" s="19">
        <v>48</v>
      </c>
      <c r="K24" s="19">
        <f t="shared" si="0"/>
        <v>5550.72</v>
      </c>
      <c r="L24" s="19">
        <v>112</v>
      </c>
      <c r="M24" s="19">
        <f t="shared" si="1"/>
        <v>12951.68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x14ac:dyDescent="0.2">
      <c r="A25" s="13" t="s">
        <v>154</v>
      </c>
      <c r="B25" s="7" t="s">
        <v>79</v>
      </c>
      <c r="C25" s="7" t="s">
        <v>123</v>
      </c>
      <c r="D25" s="19">
        <v>17</v>
      </c>
      <c r="E25" s="19">
        <v>20000</v>
      </c>
      <c r="F25" s="31" t="s">
        <v>5</v>
      </c>
      <c r="G25" s="19">
        <v>1150.5</v>
      </c>
      <c r="H25" s="19">
        <v>2</v>
      </c>
      <c r="I25" s="19">
        <f t="shared" si="2"/>
        <v>2301</v>
      </c>
      <c r="J25" s="19">
        <v>2</v>
      </c>
      <c r="K25" s="19">
        <f t="shared" si="0"/>
        <v>2301</v>
      </c>
      <c r="L25" s="19">
        <v>17</v>
      </c>
      <c r="M25" s="19">
        <f>+E25+I25-K25</f>
        <v>20000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x14ac:dyDescent="0.2">
      <c r="A26" s="13" t="s">
        <v>154</v>
      </c>
      <c r="B26" s="7" t="s">
        <v>80</v>
      </c>
      <c r="C26" s="7" t="s">
        <v>124</v>
      </c>
      <c r="D26" s="19">
        <v>0</v>
      </c>
      <c r="E26" s="19">
        <v>0</v>
      </c>
      <c r="F26" s="31" t="s">
        <v>5</v>
      </c>
      <c r="G26" s="19">
        <v>873.19999999999993</v>
      </c>
      <c r="H26" s="19">
        <v>10</v>
      </c>
      <c r="I26" s="19">
        <f t="shared" si="2"/>
        <v>8732</v>
      </c>
      <c r="J26" s="19">
        <v>6</v>
      </c>
      <c r="K26" s="19">
        <f t="shared" si="0"/>
        <v>5239.2</v>
      </c>
      <c r="L26" s="19">
        <v>4</v>
      </c>
      <c r="M26" s="19">
        <f t="shared" si="1"/>
        <v>3492.8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x14ac:dyDescent="0.2">
      <c r="A27" s="13" t="s">
        <v>154</v>
      </c>
      <c r="B27" s="7" t="s">
        <v>81</v>
      </c>
      <c r="C27" s="7" t="s">
        <v>132</v>
      </c>
      <c r="D27" s="19">
        <v>0</v>
      </c>
      <c r="E27" s="19">
        <v>0</v>
      </c>
      <c r="F27" s="31" t="s">
        <v>5</v>
      </c>
      <c r="G27" s="19">
        <v>348.09999999999997</v>
      </c>
      <c r="H27" s="19">
        <v>520</v>
      </c>
      <c r="I27" s="19">
        <f t="shared" si="2"/>
        <v>181011.99999999997</v>
      </c>
      <c r="J27" s="19">
        <v>200</v>
      </c>
      <c r="K27" s="19">
        <f t="shared" si="0"/>
        <v>69620</v>
      </c>
      <c r="L27" s="19">
        <v>320</v>
      </c>
      <c r="M27" s="19">
        <f t="shared" si="1"/>
        <v>111391.99999999997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x14ac:dyDescent="0.2">
      <c r="A28" s="13" t="s">
        <v>157</v>
      </c>
      <c r="B28" s="7" t="s">
        <v>48</v>
      </c>
      <c r="C28" s="7" t="s">
        <v>51</v>
      </c>
      <c r="D28" s="19">
        <v>0</v>
      </c>
      <c r="E28" s="19">
        <v>0</v>
      </c>
      <c r="F28" s="31" t="s">
        <v>118</v>
      </c>
      <c r="G28" s="19">
        <v>24.779999999999998</v>
      </c>
      <c r="H28" s="19">
        <v>300</v>
      </c>
      <c r="I28" s="19">
        <f t="shared" si="2"/>
        <v>7433.9999999999991</v>
      </c>
      <c r="J28" s="19">
        <v>300</v>
      </c>
      <c r="K28" s="19">
        <f t="shared" si="0"/>
        <v>7433.9999999999991</v>
      </c>
      <c r="L28" s="19">
        <v>0</v>
      </c>
      <c r="M28" s="19">
        <f t="shared" si="1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x14ac:dyDescent="0.2">
      <c r="A29" s="13" t="s">
        <v>157</v>
      </c>
      <c r="B29" s="7" t="s">
        <v>49</v>
      </c>
      <c r="C29" s="7" t="s">
        <v>103</v>
      </c>
      <c r="D29" s="19">
        <v>0</v>
      </c>
      <c r="E29" s="19">
        <v>0</v>
      </c>
      <c r="F29" s="31" t="s">
        <v>118</v>
      </c>
      <c r="G29" s="19">
        <v>51.919999999999995</v>
      </c>
      <c r="H29" s="19">
        <v>300</v>
      </c>
      <c r="I29" s="19">
        <f t="shared" si="2"/>
        <v>15575.999999999998</v>
      </c>
      <c r="J29" s="19">
        <v>295</v>
      </c>
      <c r="K29" s="19">
        <f t="shared" si="0"/>
        <v>15316.399999999998</v>
      </c>
      <c r="L29" s="19">
        <v>5</v>
      </c>
      <c r="M29" s="19">
        <f t="shared" si="1"/>
        <v>259.60000000000036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x14ac:dyDescent="0.2">
      <c r="A30" s="13" t="s">
        <v>157</v>
      </c>
      <c r="B30" s="7" t="s">
        <v>48</v>
      </c>
      <c r="C30" s="7" t="s">
        <v>52</v>
      </c>
      <c r="D30" s="19">
        <v>0</v>
      </c>
      <c r="E30" s="19">
        <v>0</v>
      </c>
      <c r="F30" s="31" t="s">
        <v>118</v>
      </c>
      <c r="G30" s="19">
        <v>395.3</v>
      </c>
      <c r="H30" s="19">
        <v>55</v>
      </c>
      <c r="I30" s="19">
        <f t="shared" si="2"/>
        <v>21741.5</v>
      </c>
      <c r="J30" s="19">
        <v>4</v>
      </c>
      <c r="K30" s="19">
        <f t="shared" si="0"/>
        <v>1581.2</v>
      </c>
      <c r="L30" s="19">
        <v>51</v>
      </c>
      <c r="M30" s="19">
        <f t="shared" si="1"/>
        <v>20160.3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x14ac:dyDescent="0.2">
      <c r="A31" s="13" t="s">
        <v>157</v>
      </c>
      <c r="B31" s="7" t="s">
        <v>165</v>
      </c>
      <c r="C31" s="7" t="s">
        <v>52</v>
      </c>
      <c r="D31" s="19">
        <v>100</v>
      </c>
      <c r="E31" s="19">
        <v>50000</v>
      </c>
      <c r="F31" s="31" t="s">
        <v>164</v>
      </c>
      <c r="G31" s="19">
        <v>500</v>
      </c>
      <c r="H31" s="19">
        <v>0</v>
      </c>
      <c r="I31" s="19">
        <v>0</v>
      </c>
      <c r="J31" s="19">
        <v>100</v>
      </c>
      <c r="K31" s="19">
        <f t="shared" si="0"/>
        <v>50000</v>
      </c>
      <c r="L31" s="19">
        <v>0</v>
      </c>
      <c r="M31" s="19">
        <f>+E31+I31-K31</f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2">
      <c r="A32" s="13" t="s">
        <v>157</v>
      </c>
      <c r="B32" s="7" t="s">
        <v>49</v>
      </c>
      <c r="C32" s="7" t="s">
        <v>53</v>
      </c>
      <c r="D32" s="19">
        <v>0</v>
      </c>
      <c r="E32" s="19">
        <v>0</v>
      </c>
      <c r="F32" s="31" t="s">
        <v>118</v>
      </c>
      <c r="G32" s="19">
        <v>442.5</v>
      </c>
      <c r="H32" s="19">
        <v>55</v>
      </c>
      <c r="I32" s="19">
        <f t="shared" ref="I32:I53" si="3">+G32*H32</f>
        <v>24337.5</v>
      </c>
      <c r="J32" s="19">
        <v>2</v>
      </c>
      <c r="K32" s="19">
        <f t="shared" si="0"/>
        <v>885</v>
      </c>
      <c r="L32" s="19">
        <v>53</v>
      </c>
      <c r="M32" s="19">
        <f t="shared" si="1"/>
        <v>23452.5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x14ac:dyDescent="0.2">
      <c r="A33" s="13" t="s">
        <v>153</v>
      </c>
      <c r="B33" s="7" t="s">
        <v>39</v>
      </c>
      <c r="C33" s="7" t="s">
        <v>112</v>
      </c>
      <c r="D33" s="19">
        <v>0</v>
      </c>
      <c r="E33" s="19">
        <v>0</v>
      </c>
      <c r="F33" s="31" t="s">
        <v>4</v>
      </c>
      <c r="G33" s="19">
        <v>826</v>
      </c>
      <c r="H33" s="19">
        <v>60</v>
      </c>
      <c r="I33" s="19">
        <f t="shared" si="3"/>
        <v>49560</v>
      </c>
      <c r="J33" s="19">
        <v>60</v>
      </c>
      <c r="K33" s="19">
        <f t="shared" si="0"/>
        <v>49560</v>
      </c>
      <c r="L33" s="19">
        <v>0</v>
      </c>
      <c r="M33" s="19">
        <f t="shared" si="1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x14ac:dyDescent="0.2">
      <c r="A34" s="13" t="s">
        <v>153</v>
      </c>
      <c r="B34" s="7" t="s">
        <v>39</v>
      </c>
      <c r="C34" s="7" t="s">
        <v>112</v>
      </c>
      <c r="D34" s="19">
        <v>0</v>
      </c>
      <c r="E34" s="19">
        <v>0</v>
      </c>
      <c r="F34" s="31" t="s">
        <v>4</v>
      </c>
      <c r="G34" s="19">
        <v>401.2</v>
      </c>
      <c r="H34" s="19">
        <v>30</v>
      </c>
      <c r="I34" s="19">
        <f t="shared" si="3"/>
        <v>12036</v>
      </c>
      <c r="J34" s="19">
        <v>30</v>
      </c>
      <c r="K34" s="19">
        <f t="shared" si="0"/>
        <v>12036</v>
      </c>
      <c r="L34" s="19">
        <v>0</v>
      </c>
      <c r="M34" s="19">
        <f t="shared" si="1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x14ac:dyDescent="0.2">
      <c r="A35" s="13" t="s">
        <v>153</v>
      </c>
      <c r="B35" s="7" t="s">
        <v>40</v>
      </c>
      <c r="C35" s="7" t="s">
        <v>111</v>
      </c>
      <c r="D35" s="19">
        <v>0</v>
      </c>
      <c r="E35" s="19">
        <v>0</v>
      </c>
      <c r="F35" s="31" t="s">
        <v>4</v>
      </c>
      <c r="G35" s="19">
        <v>1014.8</v>
      </c>
      <c r="H35" s="19">
        <v>70</v>
      </c>
      <c r="I35" s="19">
        <f t="shared" si="3"/>
        <v>71036</v>
      </c>
      <c r="J35" s="19">
        <v>70</v>
      </c>
      <c r="K35" s="19">
        <f t="shared" si="0"/>
        <v>71036</v>
      </c>
      <c r="L35" s="19">
        <v>0</v>
      </c>
      <c r="M35" s="19">
        <f t="shared" si="1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x14ac:dyDescent="0.2">
      <c r="A36" s="13" t="s">
        <v>153</v>
      </c>
      <c r="B36" s="7" t="s">
        <v>40</v>
      </c>
      <c r="C36" s="7" t="s">
        <v>111</v>
      </c>
      <c r="D36" s="19">
        <v>0</v>
      </c>
      <c r="E36" s="19">
        <v>0</v>
      </c>
      <c r="F36" s="31" t="s">
        <v>4</v>
      </c>
      <c r="G36" s="19">
        <v>885</v>
      </c>
      <c r="H36" s="19">
        <v>30</v>
      </c>
      <c r="I36" s="19">
        <f t="shared" si="3"/>
        <v>26550</v>
      </c>
      <c r="J36" s="19">
        <v>30</v>
      </c>
      <c r="K36" s="19">
        <f t="shared" si="0"/>
        <v>26550</v>
      </c>
      <c r="L36" s="19">
        <v>0</v>
      </c>
      <c r="M36" s="19">
        <f t="shared" si="1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x14ac:dyDescent="0.2">
      <c r="A37" s="13" t="s">
        <v>153</v>
      </c>
      <c r="B37" s="7" t="s">
        <v>136</v>
      </c>
      <c r="C37" s="7" t="s">
        <v>115</v>
      </c>
      <c r="D37" s="19">
        <v>0</v>
      </c>
      <c r="E37" s="19">
        <v>0</v>
      </c>
      <c r="F37" s="31" t="s">
        <v>4</v>
      </c>
      <c r="G37" s="19">
        <v>7.9649999999999999</v>
      </c>
      <c r="H37" s="19">
        <v>4000</v>
      </c>
      <c r="I37" s="19">
        <f t="shared" si="3"/>
        <v>31860</v>
      </c>
      <c r="J37" s="19">
        <v>4000</v>
      </c>
      <c r="K37" s="19">
        <f t="shared" si="0"/>
        <v>31860</v>
      </c>
      <c r="L37" s="19">
        <v>0</v>
      </c>
      <c r="M37" s="19">
        <f t="shared" si="1"/>
        <v>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x14ac:dyDescent="0.2">
      <c r="A38" s="13" t="s">
        <v>160</v>
      </c>
      <c r="B38" s="7" t="s">
        <v>140</v>
      </c>
      <c r="C38" s="7" t="s">
        <v>141</v>
      </c>
      <c r="D38" s="19">
        <v>0</v>
      </c>
      <c r="E38" s="19">
        <v>0</v>
      </c>
      <c r="F38" s="31" t="s">
        <v>133</v>
      </c>
      <c r="G38" s="19">
        <v>500</v>
      </c>
      <c r="H38" s="19">
        <v>882</v>
      </c>
      <c r="I38" s="19">
        <f t="shared" si="3"/>
        <v>441000</v>
      </c>
      <c r="J38" s="19">
        <v>882</v>
      </c>
      <c r="K38" s="19">
        <v>441000</v>
      </c>
      <c r="L38" s="19">
        <v>0</v>
      </c>
      <c r="M38" s="19">
        <f t="shared" si="1"/>
        <v>0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x14ac:dyDescent="0.2">
      <c r="A39" s="13" t="s">
        <v>160</v>
      </c>
      <c r="B39" s="7" t="s">
        <v>143</v>
      </c>
      <c r="C39" s="7" t="s">
        <v>142</v>
      </c>
      <c r="D39" s="19">
        <v>200</v>
      </c>
      <c r="E39" s="19">
        <f>+D39*G39</f>
        <v>200000</v>
      </c>
      <c r="F39" s="31" t="s">
        <v>133</v>
      </c>
      <c r="G39" s="19">
        <v>1000</v>
      </c>
      <c r="H39" s="19">
        <v>2190</v>
      </c>
      <c r="I39" s="19">
        <f t="shared" si="3"/>
        <v>2190000</v>
      </c>
      <c r="J39" s="19">
        <f>+D39+2190</f>
        <v>2390</v>
      </c>
      <c r="K39" s="19">
        <f>2190000+E39</f>
        <v>2390000</v>
      </c>
      <c r="L39" s="19">
        <v>0</v>
      </c>
      <c r="M39" s="19">
        <f t="shared" si="1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x14ac:dyDescent="0.2">
      <c r="A40" s="13" t="s">
        <v>156</v>
      </c>
      <c r="B40" s="7" t="s">
        <v>83</v>
      </c>
      <c r="C40" s="7" t="s">
        <v>85</v>
      </c>
      <c r="D40" s="19">
        <v>0</v>
      </c>
      <c r="E40" s="19">
        <v>0</v>
      </c>
      <c r="F40" s="31" t="s">
        <v>4</v>
      </c>
      <c r="G40" s="19">
        <v>820.09999999999991</v>
      </c>
      <c r="H40" s="19">
        <v>15</v>
      </c>
      <c r="I40" s="19">
        <f t="shared" si="3"/>
        <v>12301.499999999998</v>
      </c>
      <c r="J40" s="19">
        <v>4</v>
      </c>
      <c r="K40" s="19">
        <f t="shared" ref="K40:K81" si="4">+J40*G40</f>
        <v>3280.3999999999996</v>
      </c>
      <c r="L40" s="19">
        <v>11</v>
      </c>
      <c r="M40" s="19">
        <f t="shared" si="1"/>
        <v>9021.0999999999985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x14ac:dyDescent="0.2">
      <c r="A41" s="13" t="s">
        <v>156</v>
      </c>
      <c r="B41" s="7" t="s">
        <v>84</v>
      </c>
      <c r="C41" s="7" t="s">
        <v>87</v>
      </c>
      <c r="D41" s="19">
        <v>0</v>
      </c>
      <c r="E41" s="19">
        <v>0</v>
      </c>
      <c r="F41" s="31" t="s">
        <v>4</v>
      </c>
      <c r="G41" s="19">
        <v>820.09999999999991</v>
      </c>
      <c r="H41" s="19">
        <v>15</v>
      </c>
      <c r="I41" s="19">
        <f t="shared" si="3"/>
        <v>12301.499999999998</v>
      </c>
      <c r="J41" s="19">
        <v>5</v>
      </c>
      <c r="K41" s="19">
        <f t="shared" si="4"/>
        <v>4100.5</v>
      </c>
      <c r="L41" s="19">
        <v>10</v>
      </c>
      <c r="M41" s="19">
        <f t="shared" si="1"/>
        <v>8200.9999999999982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x14ac:dyDescent="0.2">
      <c r="A42" s="13" t="s">
        <v>156</v>
      </c>
      <c r="B42" s="7" t="s">
        <v>86</v>
      </c>
      <c r="C42" s="7" t="s">
        <v>89</v>
      </c>
      <c r="D42" s="19">
        <v>0</v>
      </c>
      <c r="E42" s="19">
        <v>0</v>
      </c>
      <c r="F42" s="31" t="s">
        <v>4</v>
      </c>
      <c r="G42" s="19">
        <v>820.09999999999991</v>
      </c>
      <c r="H42" s="19">
        <v>15</v>
      </c>
      <c r="I42" s="19">
        <f t="shared" si="3"/>
        <v>12301.499999999998</v>
      </c>
      <c r="J42" s="19">
        <v>5</v>
      </c>
      <c r="K42" s="19">
        <f t="shared" si="4"/>
        <v>4100.5</v>
      </c>
      <c r="L42" s="19">
        <v>10</v>
      </c>
      <c r="M42" s="19">
        <f t="shared" si="1"/>
        <v>8200.9999999999982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x14ac:dyDescent="0.2">
      <c r="A43" s="13" t="s">
        <v>156</v>
      </c>
      <c r="B43" s="7" t="s">
        <v>88</v>
      </c>
      <c r="C43" s="7" t="s">
        <v>91</v>
      </c>
      <c r="D43" s="19">
        <v>0</v>
      </c>
      <c r="E43" s="19">
        <v>0</v>
      </c>
      <c r="F43" s="31" t="s">
        <v>4</v>
      </c>
      <c r="G43" s="19">
        <v>885</v>
      </c>
      <c r="H43" s="19">
        <v>20</v>
      </c>
      <c r="I43" s="19">
        <f t="shared" si="3"/>
        <v>17700</v>
      </c>
      <c r="J43" s="19">
        <v>16</v>
      </c>
      <c r="K43" s="19">
        <f t="shared" si="4"/>
        <v>14160</v>
      </c>
      <c r="L43" s="19">
        <v>4</v>
      </c>
      <c r="M43" s="19">
        <f t="shared" si="1"/>
        <v>3540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x14ac:dyDescent="0.2">
      <c r="A44" s="13" t="s">
        <v>156</v>
      </c>
      <c r="B44" s="7" t="s">
        <v>90</v>
      </c>
      <c r="C44" s="7" t="s">
        <v>98</v>
      </c>
      <c r="D44" s="19">
        <v>0</v>
      </c>
      <c r="E44" s="19">
        <v>0</v>
      </c>
      <c r="F44" s="31" t="s">
        <v>4</v>
      </c>
      <c r="G44" s="19">
        <v>820.09999999999991</v>
      </c>
      <c r="H44" s="19">
        <v>15</v>
      </c>
      <c r="I44" s="19">
        <f t="shared" si="3"/>
        <v>12301.499999999998</v>
      </c>
      <c r="J44" s="19">
        <v>0</v>
      </c>
      <c r="K44" s="19">
        <f t="shared" si="4"/>
        <v>0</v>
      </c>
      <c r="L44" s="19">
        <v>15</v>
      </c>
      <c r="M44" s="19">
        <f t="shared" si="1"/>
        <v>12301.499999999998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x14ac:dyDescent="0.2">
      <c r="A45" s="13" t="s">
        <v>156</v>
      </c>
      <c r="B45" s="7" t="s">
        <v>92</v>
      </c>
      <c r="C45" s="7" t="s">
        <v>99</v>
      </c>
      <c r="D45" s="19">
        <v>0</v>
      </c>
      <c r="E45" s="19">
        <v>0</v>
      </c>
      <c r="F45" s="31" t="s">
        <v>4</v>
      </c>
      <c r="G45" s="19">
        <v>820.09999999999991</v>
      </c>
      <c r="H45" s="19">
        <v>15</v>
      </c>
      <c r="I45" s="19">
        <f t="shared" si="3"/>
        <v>12301.499999999998</v>
      </c>
      <c r="J45" s="19">
        <v>4</v>
      </c>
      <c r="K45" s="19">
        <f t="shared" si="4"/>
        <v>3280.3999999999996</v>
      </c>
      <c r="L45" s="19">
        <v>11</v>
      </c>
      <c r="M45" s="19">
        <f t="shared" si="1"/>
        <v>9021.0999999999985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x14ac:dyDescent="0.2">
      <c r="A46" s="13" t="s">
        <v>156</v>
      </c>
      <c r="B46" s="7" t="s">
        <v>93</v>
      </c>
      <c r="C46" s="7" t="s">
        <v>100</v>
      </c>
      <c r="D46" s="19">
        <v>0</v>
      </c>
      <c r="E46" s="19">
        <v>0</v>
      </c>
      <c r="F46" s="31" t="s">
        <v>4</v>
      </c>
      <c r="G46" s="19">
        <v>820.09999999999991</v>
      </c>
      <c r="H46" s="19">
        <v>15</v>
      </c>
      <c r="I46" s="19">
        <f t="shared" si="3"/>
        <v>12301.499999999998</v>
      </c>
      <c r="J46" s="19">
        <v>5</v>
      </c>
      <c r="K46" s="19">
        <f t="shared" si="4"/>
        <v>4100.5</v>
      </c>
      <c r="L46" s="19">
        <v>10</v>
      </c>
      <c r="M46" s="19">
        <f t="shared" si="1"/>
        <v>8200.9999999999982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2">
      <c r="A47" s="13" t="s">
        <v>156</v>
      </c>
      <c r="B47" s="7" t="s">
        <v>95</v>
      </c>
      <c r="C47" s="7" t="s">
        <v>104</v>
      </c>
      <c r="D47" s="19">
        <v>0</v>
      </c>
      <c r="E47" s="19">
        <v>0</v>
      </c>
      <c r="F47" s="31" t="s">
        <v>4</v>
      </c>
      <c r="G47" s="19">
        <v>820.09999999999991</v>
      </c>
      <c r="H47" s="19">
        <v>20</v>
      </c>
      <c r="I47" s="19">
        <f t="shared" si="3"/>
        <v>16402</v>
      </c>
      <c r="J47" s="19">
        <v>20</v>
      </c>
      <c r="K47" s="19">
        <f t="shared" si="4"/>
        <v>16402</v>
      </c>
      <c r="L47" s="19">
        <v>0</v>
      </c>
      <c r="M47" s="19">
        <f t="shared" si="1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x14ac:dyDescent="0.2">
      <c r="A48" s="13" t="s">
        <v>156</v>
      </c>
      <c r="B48" s="7" t="s">
        <v>105</v>
      </c>
      <c r="C48" s="7" t="s">
        <v>97</v>
      </c>
      <c r="D48" s="19">
        <v>0</v>
      </c>
      <c r="E48" s="19">
        <v>0</v>
      </c>
      <c r="F48" s="31" t="s">
        <v>4</v>
      </c>
      <c r="G48" s="19">
        <v>885</v>
      </c>
      <c r="H48" s="19">
        <v>20</v>
      </c>
      <c r="I48" s="19">
        <f t="shared" si="3"/>
        <v>17700</v>
      </c>
      <c r="J48" s="19">
        <v>20</v>
      </c>
      <c r="K48" s="19">
        <f t="shared" si="4"/>
        <v>17700</v>
      </c>
      <c r="L48" s="19">
        <v>0</v>
      </c>
      <c r="M48" s="19">
        <f t="shared" si="1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x14ac:dyDescent="0.2">
      <c r="A49" s="13" t="s">
        <v>156</v>
      </c>
      <c r="B49" s="7" t="s">
        <v>106</v>
      </c>
      <c r="C49" s="7" t="s">
        <v>94</v>
      </c>
      <c r="D49" s="19">
        <v>0</v>
      </c>
      <c r="E49" s="19">
        <v>0</v>
      </c>
      <c r="F49" s="31" t="s">
        <v>4</v>
      </c>
      <c r="G49" s="19">
        <v>820.09999999999991</v>
      </c>
      <c r="H49" s="19">
        <v>15</v>
      </c>
      <c r="I49" s="19">
        <f t="shared" si="3"/>
        <v>12301.499999999998</v>
      </c>
      <c r="J49" s="19">
        <v>6</v>
      </c>
      <c r="K49" s="19">
        <f t="shared" si="4"/>
        <v>4920.5999999999995</v>
      </c>
      <c r="L49" s="19">
        <v>9</v>
      </c>
      <c r="M49" s="19">
        <f t="shared" si="1"/>
        <v>7380.8999999999987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x14ac:dyDescent="0.2">
      <c r="A50" s="13" t="s">
        <v>156</v>
      </c>
      <c r="B50" s="7" t="s">
        <v>107</v>
      </c>
      <c r="C50" s="7" t="s">
        <v>96</v>
      </c>
      <c r="D50" s="19">
        <v>0</v>
      </c>
      <c r="E50" s="19">
        <v>0</v>
      </c>
      <c r="F50" s="31" t="s">
        <v>4</v>
      </c>
      <c r="G50" s="19">
        <v>820.09999999999991</v>
      </c>
      <c r="H50" s="19">
        <v>15</v>
      </c>
      <c r="I50" s="19">
        <f t="shared" si="3"/>
        <v>12301.499999999998</v>
      </c>
      <c r="J50" s="19">
        <v>7</v>
      </c>
      <c r="K50" s="19">
        <f t="shared" si="4"/>
        <v>5740.6999999999989</v>
      </c>
      <c r="L50" s="19">
        <v>8</v>
      </c>
      <c r="M50" s="19">
        <f t="shared" si="1"/>
        <v>6560.7999999999993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x14ac:dyDescent="0.2">
      <c r="A51" s="13" t="s">
        <v>156</v>
      </c>
      <c r="B51" s="7" t="s">
        <v>108</v>
      </c>
      <c r="C51" s="7" t="s">
        <v>125</v>
      </c>
      <c r="D51" s="19">
        <v>0</v>
      </c>
      <c r="E51" s="19">
        <v>0</v>
      </c>
      <c r="F51" s="31" t="s">
        <v>4</v>
      </c>
      <c r="G51" s="19">
        <v>820.09999999999991</v>
      </c>
      <c r="H51" s="19">
        <v>15</v>
      </c>
      <c r="I51" s="19">
        <f t="shared" si="3"/>
        <v>12301.499999999998</v>
      </c>
      <c r="J51" s="19">
        <v>7</v>
      </c>
      <c r="K51" s="19">
        <f t="shared" si="4"/>
        <v>5740.6999999999989</v>
      </c>
      <c r="L51" s="19">
        <v>8</v>
      </c>
      <c r="M51" s="19">
        <f t="shared" si="1"/>
        <v>6560.7999999999993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2">
      <c r="A52" s="13" t="s">
        <v>156</v>
      </c>
      <c r="B52" s="7" t="s">
        <v>135</v>
      </c>
      <c r="C52" s="7" t="s">
        <v>113</v>
      </c>
      <c r="D52" s="19">
        <v>0</v>
      </c>
      <c r="E52" s="19">
        <v>0</v>
      </c>
      <c r="F52" s="31" t="s">
        <v>4</v>
      </c>
      <c r="G52" s="19">
        <v>451.34999999999997</v>
      </c>
      <c r="H52" s="19">
        <v>150</v>
      </c>
      <c r="I52" s="19">
        <f t="shared" si="3"/>
        <v>67702.5</v>
      </c>
      <c r="J52" s="19">
        <v>130</v>
      </c>
      <c r="K52" s="19">
        <f t="shared" si="4"/>
        <v>58675.499999999993</v>
      </c>
      <c r="L52" s="19">
        <v>20</v>
      </c>
      <c r="M52" s="19">
        <f t="shared" si="1"/>
        <v>9027.0000000000073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2">
      <c r="A53" s="13" t="s">
        <v>152</v>
      </c>
      <c r="B53" s="7" t="s">
        <v>22</v>
      </c>
      <c r="C53" s="7" t="s">
        <v>109</v>
      </c>
      <c r="D53" s="19">
        <v>0</v>
      </c>
      <c r="E53" s="19">
        <v>0</v>
      </c>
      <c r="F53" s="31" t="s">
        <v>133</v>
      </c>
      <c r="G53" s="19">
        <v>133.7333294</v>
      </c>
      <c r="H53" s="19">
        <v>180</v>
      </c>
      <c r="I53" s="19">
        <f t="shared" si="3"/>
        <v>24071.999292</v>
      </c>
      <c r="J53" s="19">
        <v>134</v>
      </c>
      <c r="K53" s="19">
        <f t="shared" si="4"/>
        <v>17920.2661396</v>
      </c>
      <c r="L53" s="19">
        <v>46</v>
      </c>
      <c r="M53" s="19">
        <f t="shared" si="1"/>
        <v>6151.7331524000001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x14ac:dyDescent="0.2">
      <c r="A54" s="13" t="s">
        <v>152</v>
      </c>
      <c r="B54" s="7" t="s">
        <v>9</v>
      </c>
      <c r="C54" s="7" t="s">
        <v>10</v>
      </c>
      <c r="D54" s="19">
        <v>78</v>
      </c>
      <c r="E54" s="19">
        <f>+D54*G54</f>
        <v>3900</v>
      </c>
      <c r="F54" s="31" t="s">
        <v>4</v>
      </c>
      <c r="G54" s="19">
        <v>50</v>
      </c>
      <c r="H54" s="19">
        <v>0</v>
      </c>
      <c r="I54" s="19">
        <v>0</v>
      </c>
      <c r="J54" s="19">
        <f>+D54</f>
        <v>78</v>
      </c>
      <c r="K54" s="19">
        <f t="shared" si="4"/>
        <v>3900</v>
      </c>
      <c r="L54" s="19">
        <v>0</v>
      </c>
      <c r="M54" s="19">
        <f t="shared" si="1"/>
        <v>0</v>
      </c>
    </row>
    <row r="55" spans="1:35" x14ac:dyDescent="0.2">
      <c r="A55" s="13" t="s">
        <v>152</v>
      </c>
      <c r="B55" s="7" t="s">
        <v>23</v>
      </c>
      <c r="C55" s="7" t="s">
        <v>24</v>
      </c>
      <c r="D55" s="19">
        <v>20</v>
      </c>
      <c r="E55" s="19">
        <f>+D55*G55</f>
        <v>10066</v>
      </c>
      <c r="F55" s="31" t="s">
        <v>25</v>
      </c>
      <c r="G55" s="19">
        <v>503.3</v>
      </c>
      <c r="H55" s="19">
        <v>0</v>
      </c>
      <c r="I55" s="19">
        <v>0</v>
      </c>
      <c r="J55" s="19">
        <f>+D55</f>
        <v>20</v>
      </c>
      <c r="K55" s="19">
        <f t="shared" si="4"/>
        <v>10066</v>
      </c>
      <c r="L55" s="19">
        <v>0</v>
      </c>
      <c r="M55" s="19">
        <f t="shared" si="1"/>
        <v>0</v>
      </c>
    </row>
    <row r="56" spans="1:35" x14ac:dyDescent="0.2">
      <c r="A56" s="13" t="s">
        <v>152</v>
      </c>
      <c r="B56" s="7" t="s">
        <v>26</v>
      </c>
      <c r="C56" s="7" t="s">
        <v>27</v>
      </c>
      <c r="D56" s="19">
        <v>20</v>
      </c>
      <c r="E56" s="19">
        <f>+D56*G56</f>
        <v>2000</v>
      </c>
      <c r="F56" s="31" t="s">
        <v>4</v>
      </c>
      <c r="G56" s="19">
        <v>100</v>
      </c>
      <c r="H56" s="19">
        <v>0</v>
      </c>
      <c r="I56" s="19">
        <f>+G56*H56</f>
        <v>0</v>
      </c>
      <c r="J56" s="19">
        <f>+D56</f>
        <v>20</v>
      </c>
      <c r="K56" s="19">
        <f t="shared" si="4"/>
        <v>2000</v>
      </c>
      <c r="L56" s="19">
        <v>0</v>
      </c>
      <c r="M56" s="19">
        <f t="shared" si="1"/>
        <v>0</v>
      </c>
    </row>
    <row r="57" spans="1:35" x14ac:dyDescent="0.2">
      <c r="A57" s="13" t="s">
        <v>152</v>
      </c>
      <c r="B57" s="7" t="s">
        <v>29</v>
      </c>
      <c r="C57" s="7" t="s">
        <v>30</v>
      </c>
      <c r="D57" s="19">
        <v>35</v>
      </c>
      <c r="E57" s="19">
        <f>+D57*G57</f>
        <v>30100</v>
      </c>
      <c r="F57" s="31" t="s">
        <v>25</v>
      </c>
      <c r="G57" s="19">
        <v>860</v>
      </c>
      <c r="H57" s="19">
        <v>0</v>
      </c>
      <c r="I57" s="19">
        <f>+G57*H57</f>
        <v>0</v>
      </c>
      <c r="J57" s="19">
        <f>+D57</f>
        <v>35</v>
      </c>
      <c r="K57" s="19">
        <f t="shared" si="4"/>
        <v>30100</v>
      </c>
      <c r="L57" s="19">
        <v>0</v>
      </c>
      <c r="M57" s="19">
        <f t="shared" si="1"/>
        <v>0</v>
      </c>
    </row>
    <row r="58" spans="1:35" x14ac:dyDescent="0.2">
      <c r="A58" s="13" t="s">
        <v>152</v>
      </c>
      <c r="B58" s="7" t="s">
        <v>28</v>
      </c>
      <c r="C58" s="7" t="s">
        <v>110</v>
      </c>
      <c r="D58" s="19">
        <v>0</v>
      </c>
      <c r="E58" s="19">
        <v>0</v>
      </c>
      <c r="F58" s="31" t="s">
        <v>133</v>
      </c>
      <c r="G58" s="19">
        <v>450.37</v>
      </c>
      <c r="H58" s="19">
        <v>150</v>
      </c>
      <c r="I58" s="19">
        <v>67555</v>
      </c>
      <c r="J58" s="19">
        <v>28</v>
      </c>
      <c r="K58" s="19">
        <f t="shared" si="4"/>
        <v>12610.36</v>
      </c>
      <c r="L58" s="19">
        <v>122</v>
      </c>
      <c r="M58" s="19">
        <f t="shared" si="1"/>
        <v>54944.639999999999</v>
      </c>
    </row>
    <row r="59" spans="1:35" x14ac:dyDescent="0.2">
      <c r="A59" s="13" t="s">
        <v>152</v>
      </c>
      <c r="B59" s="7" t="s">
        <v>31</v>
      </c>
      <c r="C59" s="7" t="s">
        <v>117</v>
      </c>
      <c r="D59" s="19">
        <v>0</v>
      </c>
      <c r="E59" s="19">
        <v>0</v>
      </c>
      <c r="F59" s="31" t="s">
        <v>133</v>
      </c>
      <c r="G59" s="19">
        <v>253.7</v>
      </c>
      <c r="H59" s="19">
        <v>100</v>
      </c>
      <c r="I59" s="19">
        <f t="shared" ref="I59:I91" si="5">+G59*H59</f>
        <v>25370</v>
      </c>
      <c r="J59" s="19">
        <v>100</v>
      </c>
      <c r="K59" s="19">
        <f t="shared" si="4"/>
        <v>25370</v>
      </c>
      <c r="L59" s="19">
        <v>0</v>
      </c>
      <c r="M59" s="19">
        <f t="shared" si="1"/>
        <v>0</v>
      </c>
    </row>
    <row r="60" spans="1:35" x14ac:dyDescent="0.2">
      <c r="A60" s="13" t="s">
        <v>152</v>
      </c>
      <c r="B60" s="7" t="s">
        <v>46</v>
      </c>
      <c r="C60" s="7" t="s">
        <v>116</v>
      </c>
      <c r="D60" s="19">
        <v>0</v>
      </c>
      <c r="E60" s="19">
        <v>0</v>
      </c>
      <c r="F60" s="31" t="s">
        <v>5</v>
      </c>
      <c r="G60" s="19">
        <v>141.6</v>
      </c>
      <c r="H60" s="19">
        <v>80</v>
      </c>
      <c r="I60" s="19">
        <f t="shared" si="5"/>
        <v>11328</v>
      </c>
      <c r="J60" s="19">
        <f>+H60-L60</f>
        <v>62</v>
      </c>
      <c r="K60" s="19">
        <f t="shared" si="4"/>
        <v>8779.1999999999989</v>
      </c>
      <c r="L60" s="19">
        <v>18</v>
      </c>
      <c r="M60" s="19">
        <f t="shared" si="1"/>
        <v>2548.8000000000011</v>
      </c>
    </row>
    <row r="61" spans="1:35" x14ac:dyDescent="0.2">
      <c r="A61" s="13" t="s">
        <v>158</v>
      </c>
      <c r="B61" s="7" t="s">
        <v>7</v>
      </c>
      <c r="C61" s="7" t="s">
        <v>126</v>
      </c>
      <c r="D61" s="19">
        <v>0</v>
      </c>
      <c r="E61" s="19"/>
      <c r="F61" s="31" t="s">
        <v>5</v>
      </c>
      <c r="G61" s="19">
        <v>150</v>
      </c>
      <c r="H61" s="19">
        <v>50</v>
      </c>
      <c r="I61" s="19">
        <f t="shared" si="5"/>
        <v>7500</v>
      </c>
      <c r="J61" s="19">
        <v>38</v>
      </c>
      <c r="K61" s="19">
        <f t="shared" si="4"/>
        <v>5700</v>
      </c>
      <c r="L61" s="19">
        <v>12</v>
      </c>
      <c r="M61" s="19">
        <f t="shared" si="1"/>
        <v>1800</v>
      </c>
    </row>
    <row r="62" spans="1:35" x14ac:dyDescent="0.2">
      <c r="A62" s="13" t="s">
        <v>158</v>
      </c>
      <c r="B62" s="7" t="s">
        <v>14</v>
      </c>
      <c r="C62" s="7" t="s">
        <v>17</v>
      </c>
      <c r="D62" s="19">
        <v>0</v>
      </c>
      <c r="E62" s="19">
        <v>0</v>
      </c>
      <c r="F62" s="31" t="s">
        <v>18</v>
      </c>
      <c r="G62" s="19">
        <v>35.4</v>
      </c>
      <c r="H62" s="19">
        <v>30</v>
      </c>
      <c r="I62" s="19">
        <f t="shared" si="5"/>
        <v>1062</v>
      </c>
      <c r="J62" s="19">
        <v>30</v>
      </c>
      <c r="K62" s="19">
        <f t="shared" si="4"/>
        <v>1062</v>
      </c>
      <c r="L62" s="19">
        <v>0</v>
      </c>
      <c r="M62" s="19">
        <f t="shared" si="1"/>
        <v>0</v>
      </c>
    </row>
    <row r="63" spans="1:35" x14ac:dyDescent="0.2">
      <c r="A63" s="13" t="s">
        <v>158</v>
      </c>
      <c r="B63" s="7" t="s">
        <v>16</v>
      </c>
      <c r="C63" s="7" t="s">
        <v>20</v>
      </c>
      <c r="D63" s="19">
        <v>0</v>
      </c>
      <c r="E63" s="19">
        <v>0</v>
      </c>
      <c r="F63" s="31" t="s">
        <v>18</v>
      </c>
      <c r="G63" s="19">
        <v>64.899999999999991</v>
      </c>
      <c r="H63" s="19">
        <v>30</v>
      </c>
      <c r="I63" s="19">
        <f t="shared" si="5"/>
        <v>1946.9999999999998</v>
      </c>
      <c r="J63" s="19">
        <v>30</v>
      </c>
      <c r="K63" s="19">
        <f t="shared" si="4"/>
        <v>1946.9999999999998</v>
      </c>
      <c r="L63" s="19">
        <v>0</v>
      </c>
      <c r="M63" s="19">
        <f t="shared" si="1"/>
        <v>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x14ac:dyDescent="0.2">
      <c r="A64" s="13" t="s">
        <v>158</v>
      </c>
      <c r="B64" s="7" t="s">
        <v>19</v>
      </c>
      <c r="C64" s="7" t="s">
        <v>21</v>
      </c>
      <c r="D64" s="19">
        <v>0</v>
      </c>
      <c r="E64" s="19">
        <v>0</v>
      </c>
      <c r="F64" s="31" t="s">
        <v>18</v>
      </c>
      <c r="G64" s="19">
        <v>141.6</v>
      </c>
      <c r="H64" s="19">
        <v>30</v>
      </c>
      <c r="I64" s="19">
        <f t="shared" si="5"/>
        <v>4248</v>
      </c>
      <c r="J64" s="19">
        <v>30</v>
      </c>
      <c r="K64" s="19">
        <f t="shared" si="4"/>
        <v>4248</v>
      </c>
      <c r="L64" s="19">
        <v>0</v>
      </c>
      <c r="M64" s="19">
        <f t="shared" si="1"/>
        <v>0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x14ac:dyDescent="0.2">
      <c r="A65" s="13" t="s">
        <v>158</v>
      </c>
      <c r="B65" s="7" t="s">
        <v>23</v>
      </c>
      <c r="C65" s="7" t="s">
        <v>127</v>
      </c>
      <c r="D65" s="19">
        <v>0</v>
      </c>
      <c r="E65" s="19">
        <v>0</v>
      </c>
      <c r="F65" s="31" t="s">
        <v>133</v>
      </c>
      <c r="G65" s="19">
        <v>129.79999999999998</v>
      </c>
      <c r="H65" s="19">
        <v>100</v>
      </c>
      <c r="I65" s="19">
        <f t="shared" si="5"/>
        <v>12979.999999999998</v>
      </c>
      <c r="J65" s="19">
        <v>91</v>
      </c>
      <c r="K65" s="19">
        <f t="shared" si="4"/>
        <v>11811.8</v>
      </c>
      <c r="L65" s="19">
        <v>9</v>
      </c>
      <c r="M65" s="19">
        <f t="shared" si="1"/>
        <v>1168.1999999999989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x14ac:dyDescent="0.2">
      <c r="A66" s="13" t="s">
        <v>158</v>
      </c>
      <c r="B66" s="7" t="s">
        <v>32</v>
      </c>
      <c r="C66" s="7" t="s">
        <v>35</v>
      </c>
      <c r="D66" s="19">
        <v>0</v>
      </c>
      <c r="E66" s="19">
        <v>0</v>
      </c>
      <c r="F66" s="31" t="s">
        <v>133</v>
      </c>
      <c r="G66" s="19">
        <v>59</v>
      </c>
      <c r="H66" s="19">
        <v>150</v>
      </c>
      <c r="I66" s="19">
        <f t="shared" si="5"/>
        <v>8850</v>
      </c>
      <c r="J66" s="19">
        <v>50</v>
      </c>
      <c r="K66" s="19">
        <f t="shared" si="4"/>
        <v>2950</v>
      </c>
      <c r="L66" s="19">
        <v>100</v>
      </c>
      <c r="M66" s="19">
        <f t="shared" si="1"/>
        <v>5900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1:35" x14ac:dyDescent="0.2">
      <c r="A67" s="13" t="s">
        <v>158</v>
      </c>
      <c r="B67" s="7" t="s">
        <v>34</v>
      </c>
      <c r="C67" s="7" t="s">
        <v>138</v>
      </c>
      <c r="D67" s="19">
        <v>0</v>
      </c>
      <c r="E67" s="19">
        <v>0</v>
      </c>
      <c r="F67" s="31" t="s">
        <v>133</v>
      </c>
      <c r="G67" s="19">
        <v>35.4</v>
      </c>
      <c r="H67" s="19">
        <v>150</v>
      </c>
      <c r="I67" s="19">
        <f t="shared" si="5"/>
        <v>5310</v>
      </c>
      <c r="J67" s="19">
        <v>40</v>
      </c>
      <c r="K67" s="19">
        <f t="shared" si="4"/>
        <v>1416</v>
      </c>
      <c r="L67" s="19">
        <v>110</v>
      </c>
      <c r="M67" s="19">
        <f t="shared" si="1"/>
        <v>3894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x14ac:dyDescent="0.2">
      <c r="A68" s="13" t="s">
        <v>158</v>
      </c>
      <c r="B68" s="7" t="s">
        <v>36</v>
      </c>
      <c r="C68" s="7" t="s">
        <v>37</v>
      </c>
      <c r="D68" s="19">
        <v>0</v>
      </c>
      <c r="E68" s="19">
        <v>0</v>
      </c>
      <c r="F68" s="31" t="s">
        <v>5</v>
      </c>
      <c r="G68" s="19">
        <v>2719.8999999999996</v>
      </c>
      <c r="H68" s="19">
        <v>25</v>
      </c>
      <c r="I68" s="19">
        <f t="shared" si="5"/>
        <v>67997.499999999985</v>
      </c>
      <c r="J68" s="19">
        <v>14</v>
      </c>
      <c r="K68" s="19">
        <f t="shared" si="4"/>
        <v>38078.599999999991</v>
      </c>
      <c r="L68" s="19">
        <v>11</v>
      </c>
      <c r="M68" s="19">
        <f t="shared" si="1"/>
        <v>29918.899999999994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x14ac:dyDescent="0.2">
      <c r="A69" s="13" t="s">
        <v>158</v>
      </c>
      <c r="B69" s="7" t="s">
        <v>41</v>
      </c>
      <c r="C69" s="7" t="s">
        <v>42</v>
      </c>
      <c r="D69" s="19">
        <v>0</v>
      </c>
      <c r="E69" s="19">
        <v>0</v>
      </c>
      <c r="F69" s="31" t="s">
        <v>5</v>
      </c>
      <c r="G69" s="19">
        <v>27.139999999999997</v>
      </c>
      <c r="H69" s="19">
        <v>80</v>
      </c>
      <c r="I69" s="19">
        <f t="shared" si="5"/>
        <v>2171.1999999999998</v>
      </c>
      <c r="J69" s="19">
        <v>10</v>
      </c>
      <c r="K69" s="19">
        <f t="shared" si="4"/>
        <v>271.39999999999998</v>
      </c>
      <c r="L69" s="19">
        <v>70</v>
      </c>
      <c r="M69" s="19">
        <f t="shared" si="1"/>
        <v>1899.7999999999997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x14ac:dyDescent="0.2">
      <c r="A70" s="13" t="s">
        <v>158</v>
      </c>
      <c r="B70" s="7" t="s">
        <v>43</v>
      </c>
      <c r="C70" s="7" t="s">
        <v>45</v>
      </c>
      <c r="D70" s="19">
        <v>0</v>
      </c>
      <c r="E70" s="19">
        <v>0</v>
      </c>
      <c r="F70" s="31" t="s">
        <v>18</v>
      </c>
      <c r="G70" s="19">
        <v>36.58</v>
      </c>
      <c r="H70" s="19">
        <v>130</v>
      </c>
      <c r="I70" s="19">
        <f t="shared" si="5"/>
        <v>4755.3999999999996</v>
      </c>
      <c r="J70" s="19">
        <v>113</v>
      </c>
      <c r="K70" s="19">
        <f t="shared" si="4"/>
        <v>4133.54</v>
      </c>
      <c r="L70" s="19">
        <v>17</v>
      </c>
      <c r="M70" s="19">
        <f t="shared" si="1"/>
        <v>621.85999999999967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x14ac:dyDescent="0.2">
      <c r="A71" s="13" t="s">
        <v>158</v>
      </c>
      <c r="B71" s="7" t="s">
        <v>44</v>
      </c>
      <c r="C71" s="7" t="s">
        <v>134</v>
      </c>
      <c r="D71" s="19">
        <v>0</v>
      </c>
      <c r="E71" s="19">
        <v>0</v>
      </c>
      <c r="F71" s="31" t="s">
        <v>18</v>
      </c>
      <c r="G71" s="19">
        <v>56.64</v>
      </c>
      <c r="H71" s="19">
        <v>90</v>
      </c>
      <c r="I71" s="19">
        <f t="shared" si="5"/>
        <v>5097.6000000000004</v>
      </c>
      <c r="J71" s="19">
        <v>64</v>
      </c>
      <c r="K71" s="19">
        <f t="shared" si="4"/>
        <v>3624.96</v>
      </c>
      <c r="L71" s="19">
        <v>26</v>
      </c>
      <c r="M71" s="19">
        <f t="shared" si="1"/>
        <v>1472.6400000000003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x14ac:dyDescent="0.2">
      <c r="A72" s="13" t="s">
        <v>158</v>
      </c>
      <c r="B72" s="7" t="s">
        <v>47</v>
      </c>
      <c r="C72" s="7" t="s">
        <v>50</v>
      </c>
      <c r="D72" s="19">
        <v>0</v>
      </c>
      <c r="E72" s="19">
        <v>0</v>
      </c>
      <c r="F72" s="31" t="s">
        <v>5</v>
      </c>
      <c r="G72" s="19">
        <v>130</v>
      </c>
      <c r="H72" s="19">
        <v>50</v>
      </c>
      <c r="I72" s="19">
        <f t="shared" si="5"/>
        <v>6500</v>
      </c>
      <c r="J72" s="19">
        <f>+H72-L72</f>
        <v>18</v>
      </c>
      <c r="K72" s="19">
        <f t="shared" si="4"/>
        <v>2340</v>
      </c>
      <c r="L72" s="19">
        <v>32</v>
      </c>
      <c r="M72" s="19">
        <f t="shared" si="1"/>
        <v>4160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spans="1:35" x14ac:dyDescent="0.2">
      <c r="A73" s="13" t="s">
        <v>158</v>
      </c>
      <c r="B73" s="7" t="s">
        <v>54</v>
      </c>
      <c r="C73" s="7" t="s">
        <v>121</v>
      </c>
      <c r="D73" s="19">
        <v>0</v>
      </c>
      <c r="E73" s="19">
        <v>0</v>
      </c>
      <c r="F73" s="31" t="s">
        <v>5</v>
      </c>
      <c r="G73" s="19">
        <v>571.12</v>
      </c>
      <c r="H73" s="19">
        <v>10</v>
      </c>
      <c r="I73" s="19">
        <f t="shared" si="5"/>
        <v>5711.2</v>
      </c>
      <c r="J73" s="19">
        <v>8</v>
      </c>
      <c r="K73" s="19">
        <f t="shared" si="4"/>
        <v>4568.96</v>
      </c>
      <c r="L73" s="19">
        <v>2</v>
      </c>
      <c r="M73" s="19">
        <f t="shared" si="1"/>
        <v>1142.2399999999998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x14ac:dyDescent="0.2">
      <c r="A74" s="13" t="s">
        <v>158</v>
      </c>
      <c r="B74" s="7" t="s">
        <v>55</v>
      </c>
      <c r="C74" s="7" t="s">
        <v>60</v>
      </c>
      <c r="D74" s="19">
        <v>0</v>
      </c>
      <c r="E74" s="19">
        <v>0</v>
      </c>
      <c r="F74" s="31" t="s">
        <v>5</v>
      </c>
      <c r="G74" s="19">
        <v>571.12</v>
      </c>
      <c r="H74" s="19">
        <v>10</v>
      </c>
      <c r="I74" s="19">
        <f t="shared" si="5"/>
        <v>5711.2</v>
      </c>
      <c r="J74" s="19">
        <v>1</v>
      </c>
      <c r="K74" s="19">
        <f t="shared" si="4"/>
        <v>571.12</v>
      </c>
      <c r="L74" s="19">
        <v>9</v>
      </c>
      <c r="M74" s="19">
        <f t="shared" si="1"/>
        <v>5140.08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x14ac:dyDescent="0.2">
      <c r="A75" s="13" t="s">
        <v>158</v>
      </c>
      <c r="B75" s="7" t="s">
        <v>57</v>
      </c>
      <c r="C75" s="7" t="s">
        <v>61</v>
      </c>
      <c r="D75" s="19">
        <v>0</v>
      </c>
      <c r="E75" s="19">
        <v>0</v>
      </c>
      <c r="F75" s="31" t="s">
        <v>5</v>
      </c>
      <c r="G75" s="19">
        <v>571.12</v>
      </c>
      <c r="H75" s="19">
        <v>10</v>
      </c>
      <c r="I75" s="19">
        <f t="shared" si="5"/>
        <v>5711.2</v>
      </c>
      <c r="J75" s="19">
        <v>4</v>
      </c>
      <c r="K75" s="19">
        <f t="shared" si="4"/>
        <v>2284.48</v>
      </c>
      <c r="L75" s="19">
        <v>6</v>
      </c>
      <c r="M75" s="19">
        <f t="shared" si="1"/>
        <v>3426.72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x14ac:dyDescent="0.2">
      <c r="A76" s="13" t="s">
        <v>158</v>
      </c>
      <c r="B76" s="7" t="s">
        <v>59</v>
      </c>
      <c r="C76" s="7" t="s">
        <v>63</v>
      </c>
      <c r="D76" s="19">
        <v>0</v>
      </c>
      <c r="E76" s="19">
        <v>0</v>
      </c>
      <c r="F76" s="31" t="s">
        <v>5</v>
      </c>
      <c r="G76" s="19">
        <v>571.12</v>
      </c>
      <c r="H76" s="19">
        <v>10</v>
      </c>
      <c r="I76" s="19">
        <f t="shared" si="5"/>
        <v>5711.2</v>
      </c>
      <c r="J76" s="19">
        <v>1</v>
      </c>
      <c r="K76" s="19">
        <f t="shared" si="4"/>
        <v>571.12</v>
      </c>
      <c r="L76" s="19">
        <v>9</v>
      </c>
      <c r="M76" s="19">
        <f t="shared" si="1"/>
        <v>5140.08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x14ac:dyDescent="0.2">
      <c r="A77" s="13" t="s">
        <v>158</v>
      </c>
      <c r="B77" s="7" t="s">
        <v>68</v>
      </c>
      <c r="C77" s="7" t="s">
        <v>130</v>
      </c>
      <c r="D77" s="19">
        <v>0</v>
      </c>
      <c r="E77" s="19">
        <v>0</v>
      </c>
      <c r="F77" s="31" t="s">
        <v>5</v>
      </c>
      <c r="G77" s="19">
        <v>47.199999999999996</v>
      </c>
      <c r="H77" s="19">
        <v>200</v>
      </c>
      <c r="I77" s="19">
        <f t="shared" si="5"/>
        <v>9440</v>
      </c>
      <c r="J77" s="19">
        <v>195</v>
      </c>
      <c r="K77" s="19">
        <f t="shared" si="4"/>
        <v>9204</v>
      </c>
      <c r="L77" s="19">
        <v>5</v>
      </c>
      <c r="M77" s="19">
        <f t="shared" si="1"/>
        <v>236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x14ac:dyDescent="0.2">
      <c r="A78" s="13" t="s">
        <v>158</v>
      </c>
      <c r="B78" s="7" t="s">
        <v>67</v>
      </c>
      <c r="C78" s="7" t="s">
        <v>122</v>
      </c>
      <c r="D78" s="19">
        <v>0</v>
      </c>
      <c r="E78" s="19">
        <v>0</v>
      </c>
      <c r="F78" s="31" t="s">
        <v>6</v>
      </c>
      <c r="G78" s="19">
        <v>381.14</v>
      </c>
      <c r="H78" s="19">
        <v>100</v>
      </c>
      <c r="I78" s="19">
        <f t="shared" si="5"/>
        <v>38114</v>
      </c>
      <c r="J78" s="19">
        <v>1</v>
      </c>
      <c r="K78" s="19">
        <f t="shared" si="4"/>
        <v>381.14</v>
      </c>
      <c r="L78" s="19">
        <v>99</v>
      </c>
      <c r="M78" s="19">
        <f t="shared" si="1"/>
        <v>37732.86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x14ac:dyDescent="0.2">
      <c r="A79" s="13" t="s">
        <v>158</v>
      </c>
      <c r="B79" s="7" t="s">
        <v>73</v>
      </c>
      <c r="C79" s="7" t="s">
        <v>74</v>
      </c>
      <c r="D79" s="19">
        <v>0</v>
      </c>
      <c r="E79" s="19">
        <v>0</v>
      </c>
      <c r="F79" s="31" t="s">
        <v>5</v>
      </c>
      <c r="G79" s="19">
        <v>495.59999999999997</v>
      </c>
      <c r="H79" s="19">
        <v>10</v>
      </c>
      <c r="I79" s="19">
        <f t="shared" si="5"/>
        <v>4956</v>
      </c>
      <c r="J79" s="19">
        <v>5</v>
      </c>
      <c r="K79" s="19">
        <f t="shared" si="4"/>
        <v>2478</v>
      </c>
      <c r="L79" s="19">
        <v>5</v>
      </c>
      <c r="M79" s="19">
        <f t="shared" si="1"/>
        <v>2478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x14ac:dyDescent="0.2">
      <c r="A80" s="13" t="s">
        <v>158</v>
      </c>
      <c r="B80" s="7" t="s">
        <v>75</v>
      </c>
      <c r="C80" s="7" t="s">
        <v>78</v>
      </c>
      <c r="D80" s="19">
        <v>0</v>
      </c>
      <c r="E80" s="19">
        <v>0</v>
      </c>
      <c r="F80" s="31" t="s">
        <v>5</v>
      </c>
      <c r="G80" s="19">
        <v>495.59999999999997</v>
      </c>
      <c r="H80" s="19">
        <v>10</v>
      </c>
      <c r="I80" s="19">
        <f t="shared" si="5"/>
        <v>4956</v>
      </c>
      <c r="J80" s="19">
        <v>6</v>
      </c>
      <c r="K80" s="19">
        <f t="shared" si="4"/>
        <v>2973.6</v>
      </c>
      <c r="L80" s="19">
        <v>4</v>
      </c>
      <c r="M80" s="19">
        <f t="shared" si="1"/>
        <v>1982.4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x14ac:dyDescent="0.2">
      <c r="A81" s="13" t="s">
        <v>158</v>
      </c>
      <c r="B81" s="7" t="s">
        <v>82</v>
      </c>
      <c r="C81" s="7" t="s">
        <v>128</v>
      </c>
      <c r="D81" s="19">
        <v>0</v>
      </c>
      <c r="E81" s="19">
        <v>0</v>
      </c>
      <c r="F81" s="31" t="s">
        <v>5</v>
      </c>
      <c r="G81" s="19">
        <v>247.79999999999998</v>
      </c>
      <c r="H81" s="19">
        <v>50</v>
      </c>
      <c r="I81" s="19">
        <f t="shared" si="5"/>
        <v>12390</v>
      </c>
      <c r="J81" s="19">
        <v>31</v>
      </c>
      <c r="K81" s="19">
        <f t="shared" si="4"/>
        <v>7681.7999999999993</v>
      </c>
      <c r="L81" s="19">
        <v>19</v>
      </c>
      <c r="M81" s="19">
        <f t="shared" si="1"/>
        <v>4708.2000000000007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x14ac:dyDescent="0.2">
      <c r="A82" s="13" t="s">
        <v>158</v>
      </c>
      <c r="B82" s="7" t="s">
        <v>32</v>
      </c>
      <c r="C82" s="7" t="s">
        <v>33</v>
      </c>
      <c r="D82" s="19">
        <v>200</v>
      </c>
      <c r="E82" s="19">
        <f t="shared" ref="E82:E89" si="6">+D82*G82</f>
        <v>30000</v>
      </c>
      <c r="F82" s="31" t="s">
        <v>4</v>
      </c>
      <c r="G82" s="19">
        <v>150</v>
      </c>
      <c r="H82" s="19">
        <v>0</v>
      </c>
      <c r="I82" s="19">
        <f t="shared" si="5"/>
        <v>0</v>
      </c>
      <c r="J82" s="19">
        <f t="shared" ref="J82:K89" si="7">+D82</f>
        <v>200</v>
      </c>
      <c r="K82" s="19">
        <f t="shared" si="7"/>
        <v>30000</v>
      </c>
      <c r="L82" s="19">
        <v>0</v>
      </c>
      <c r="M82" s="19">
        <f t="shared" ref="M82:M91" si="8">+E82+I82-K82</f>
        <v>0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x14ac:dyDescent="0.2">
      <c r="A83" s="13" t="s">
        <v>158</v>
      </c>
      <c r="B83" s="7" t="s">
        <v>34</v>
      </c>
      <c r="C83" s="7" t="s">
        <v>35</v>
      </c>
      <c r="D83" s="19">
        <v>140</v>
      </c>
      <c r="E83" s="19">
        <f t="shared" si="6"/>
        <v>14000</v>
      </c>
      <c r="F83" s="31" t="s">
        <v>4</v>
      </c>
      <c r="G83" s="19">
        <v>100</v>
      </c>
      <c r="H83" s="19">
        <v>0</v>
      </c>
      <c r="I83" s="19">
        <f t="shared" si="5"/>
        <v>0</v>
      </c>
      <c r="J83" s="19">
        <f t="shared" si="7"/>
        <v>140</v>
      </c>
      <c r="K83" s="19">
        <f t="shared" si="7"/>
        <v>14000</v>
      </c>
      <c r="L83" s="19">
        <v>0</v>
      </c>
      <c r="M83" s="19">
        <f t="shared" si="8"/>
        <v>0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x14ac:dyDescent="0.2">
      <c r="A84" s="13" t="s">
        <v>158</v>
      </c>
      <c r="B84" s="7" t="s">
        <v>55</v>
      </c>
      <c r="C84" s="7" t="s">
        <v>56</v>
      </c>
      <c r="D84" s="19">
        <v>20</v>
      </c>
      <c r="E84" s="19">
        <f t="shared" si="6"/>
        <v>6200</v>
      </c>
      <c r="F84" s="31" t="s">
        <v>4</v>
      </c>
      <c r="G84" s="19">
        <v>310</v>
      </c>
      <c r="H84" s="19">
        <v>0</v>
      </c>
      <c r="I84" s="19">
        <f t="shared" si="5"/>
        <v>0</v>
      </c>
      <c r="J84" s="19">
        <f t="shared" si="7"/>
        <v>20</v>
      </c>
      <c r="K84" s="19">
        <f t="shared" si="7"/>
        <v>6200</v>
      </c>
      <c r="L84" s="19">
        <v>0</v>
      </c>
      <c r="M84" s="19">
        <f t="shared" si="8"/>
        <v>0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x14ac:dyDescent="0.2">
      <c r="A85" s="13" t="s">
        <v>158</v>
      </c>
      <c r="B85" s="7" t="s">
        <v>57</v>
      </c>
      <c r="C85" s="7" t="s">
        <v>58</v>
      </c>
      <c r="D85" s="19">
        <v>20</v>
      </c>
      <c r="E85" s="19">
        <f t="shared" si="6"/>
        <v>6200</v>
      </c>
      <c r="F85" s="31" t="s">
        <v>4</v>
      </c>
      <c r="G85" s="19">
        <v>310</v>
      </c>
      <c r="H85" s="19">
        <v>0</v>
      </c>
      <c r="I85" s="19">
        <f t="shared" si="5"/>
        <v>0</v>
      </c>
      <c r="J85" s="19">
        <f t="shared" si="7"/>
        <v>20</v>
      </c>
      <c r="K85" s="19">
        <f t="shared" si="7"/>
        <v>6200</v>
      </c>
      <c r="L85" s="19">
        <v>0</v>
      </c>
      <c r="M85" s="19">
        <f t="shared" si="8"/>
        <v>0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spans="1:35" x14ac:dyDescent="0.2">
      <c r="A86" s="13" t="s">
        <v>158</v>
      </c>
      <c r="B86" s="7" t="s">
        <v>62</v>
      </c>
      <c r="C86" s="7" t="s">
        <v>63</v>
      </c>
      <c r="D86" s="19">
        <v>8</v>
      </c>
      <c r="E86" s="19">
        <f t="shared" si="6"/>
        <v>4000</v>
      </c>
      <c r="F86" s="31" t="s">
        <v>4</v>
      </c>
      <c r="G86" s="19">
        <v>500</v>
      </c>
      <c r="H86" s="19">
        <v>0</v>
      </c>
      <c r="I86" s="19">
        <f t="shared" si="5"/>
        <v>0</v>
      </c>
      <c r="J86" s="19">
        <f t="shared" si="7"/>
        <v>8</v>
      </c>
      <c r="K86" s="19">
        <f t="shared" si="7"/>
        <v>4000</v>
      </c>
      <c r="L86" s="19">
        <v>0</v>
      </c>
      <c r="M86" s="19">
        <f t="shared" si="8"/>
        <v>0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spans="1:35" x14ac:dyDescent="0.2">
      <c r="A87" s="13" t="s">
        <v>158</v>
      </c>
      <c r="B87" s="7" t="s">
        <v>69</v>
      </c>
      <c r="C87" s="7" t="s">
        <v>70</v>
      </c>
      <c r="D87" s="19">
        <v>14</v>
      </c>
      <c r="E87" s="19">
        <f t="shared" si="6"/>
        <v>5600</v>
      </c>
      <c r="F87" s="31" t="s">
        <v>4</v>
      </c>
      <c r="G87" s="19">
        <v>400</v>
      </c>
      <c r="H87" s="19">
        <v>0</v>
      </c>
      <c r="I87" s="19">
        <f t="shared" si="5"/>
        <v>0</v>
      </c>
      <c r="J87" s="19">
        <f t="shared" si="7"/>
        <v>14</v>
      </c>
      <c r="K87" s="19">
        <f t="shared" si="7"/>
        <v>5600</v>
      </c>
      <c r="L87" s="19">
        <v>0</v>
      </c>
      <c r="M87" s="19">
        <f t="shared" si="8"/>
        <v>0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x14ac:dyDescent="0.2">
      <c r="A88" s="13" t="s">
        <v>158</v>
      </c>
      <c r="B88" s="7" t="s">
        <v>71</v>
      </c>
      <c r="C88" s="7" t="s">
        <v>72</v>
      </c>
      <c r="D88" s="19">
        <v>16</v>
      </c>
      <c r="E88" s="19">
        <f t="shared" si="6"/>
        <v>4000</v>
      </c>
      <c r="F88" s="31" t="s">
        <v>4</v>
      </c>
      <c r="G88" s="19">
        <v>250</v>
      </c>
      <c r="H88" s="19">
        <v>0</v>
      </c>
      <c r="I88" s="19">
        <f t="shared" si="5"/>
        <v>0</v>
      </c>
      <c r="J88" s="19">
        <f t="shared" si="7"/>
        <v>16</v>
      </c>
      <c r="K88" s="19">
        <f t="shared" si="7"/>
        <v>4000</v>
      </c>
      <c r="L88" s="19">
        <v>0</v>
      </c>
      <c r="M88" s="19">
        <f t="shared" si="8"/>
        <v>0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spans="1:35" x14ac:dyDescent="0.2">
      <c r="A89" s="13" t="s">
        <v>158</v>
      </c>
      <c r="B89" s="7" t="s">
        <v>75</v>
      </c>
      <c r="C89" s="7" t="s">
        <v>76</v>
      </c>
      <c r="D89" s="19">
        <v>10</v>
      </c>
      <c r="E89" s="19">
        <f t="shared" si="6"/>
        <v>1000</v>
      </c>
      <c r="F89" s="31" t="s">
        <v>5</v>
      </c>
      <c r="G89" s="19">
        <v>100</v>
      </c>
      <c r="H89" s="19">
        <v>0</v>
      </c>
      <c r="I89" s="19">
        <f t="shared" si="5"/>
        <v>0</v>
      </c>
      <c r="J89" s="19">
        <f t="shared" si="7"/>
        <v>10</v>
      </c>
      <c r="K89" s="19">
        <f t="shared" si="7"/>
        <v>1000</v>
      </c>
      <c r="L89" s="19">
        <v>0</v>
      </c>
      <c r="M89" s="19">
        <f t="shared" si="8"/>
        <v>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spans="1:35" x14ac:dyDescent="0.2">
      <c r="A90" s="13" t="s">
        <v>159</v>
      </c>
      <c r="B90" s="7" t="s">
        <v>11</v>
      </c>
      <c r="C90" s="7" t="s">
        <v>13</v>
      </c>
      <c r="D90" s="19">
        <v>0</v>
      </c>
      <c r="E90" s="19">
        <v>0</v>
      </c>
      <c r="F90" s="31" t="s">
        <v>118</v>
      </c>
      <c r="G90" s="19">
        <v>79.06</v>
      </c>
      <c r="H90" s="19">
        <v>50</v>
      </c>
      <c r="I90" s="19">
        <f t="shared" si="5"/>
        <v>3953</v>
      </c>
      <c r="J90" s="19">
        <v>43</v>
      </c>
      <c r="K90" s="19">
        <f>+J90*G90</f>
        <v>3399.58</v>
      </c>
      <c r="L90" s="19">
        <v>7</v>
      </c>
      <c r="M90" s="19">
        <f t="shared" si="8"/>
        <v>553.42000000000007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spans="1:35" x14ac:dyDescent="0.2">
      <c r="A91" s="13" t="s">
        <v>159</v>
      </c>
      <c r="B91" s="7" t="s">
        <v>12</v>
      </c>
      <c r="C91" s="7" t="s">
        <v>15</v>
      </c>
      <c r="D91" s="19">
        <v>0</v>
      </c>
      <c r="E91" s="19">
        <v>0</v>
      </c>
      <c r="F91" s="31" t="s">
        <v>5</v>
      </c>
      <c r="G91" s="19">
        <v>55.459999999999994</v>
      </c>
      <c r="H91" s="19">
        <v>80</v>
      </c>
      <c r="I91" s="19">
        <f t="shared" si="5"/>
        <v>4436.7999999999993</v>
      </c>
      <c r="J91" s="19">
        <v>39</v>
      </c>
      <c r="K91" s="19">
        <f>+J91*G91</f>
        <v>2162.9399999999996</v>
      </c>
      <c r="L91" s="19">
        <v>41</v>
      </c>
      <c r="M91" s="19">
        <f t="shared" si="8"/>
        <v>2273.8599999999997</v>
      </c>
    </row>
    <row r="92" spans="1:35" x14ac:dyDescent="0.2">
      <c r="A92" s="5"/>
      <c r="B92" s="6"/>
      <c r="C92" s="18" t="s">
        <v>101</v>
      </c>
      <c r="D92" s="127">
        <f>SUM(D17:D91)</f>
        <v>5382.0803571428569</v>
      </c>
      <c r="E92" s="127">
        <f>SUM(E17:E91)</f>
        <v>968599.36</v>
      </c>
      <c r="F92" s="127"/>
      <c r="G92" s="127">
        <f t="shared" ref="G92:M92" si="9">SUM(G17:G91)</f>
        <v>36026.778329399989</v>
      </c>
      <c r="H92" s="127">
        <f t="shared" si="9"/>
        <v>64439</v>
      </c>
      <c r="I92" s="127">
        <f t="shared" si="9"/>
        <v>8558184.9992919974</v>
      </c>
      <c r="J92" s="127">
        <f t="shared" si="9"/>
        <v>68324.080357142855</v>
      </c>
      <c r="K92" s="127">
        <f t="shared" si="9"/>
        <v>9050772.8461395986</v>
      </c>
      <c r="L92" s="127">
        <f t="shared" si="9"/>
        <v>1497</v>
      </c>
      <c r="M92" s="127">
        <f t="shared" si="9"/>
        <v>476011.51315239997</v>
      </c>
      <c r="N92" s="32"/>
      <c r="O92" s="32"/>
    </row>
    <row r="93" spans="1:35" x14ac:dyDescent="0.2">
      <c r="A93" s="9"/>
      <c r="B93" s="10"/>
      <c r="C93" s="10"/>
      <c r="D93" s="10"/>
      <c r="E93" s="10"/>
      <c r="F93" s="11"/>
      <c r="G93" s="11"/>
      <c r="H93" s="11"/>
      <c r="I93" s="26"/>
      <c r="J93" s="11"/>
      <c r="K93" s="11"/>
      <c r="L93" s="12"/>
      <c r="M93" s="16"/>
    </row>
    <row r="94" spans="1:35" ht="15" x14ac:dyDescent="0.25">
      <c r="A94" s="112"/>
      <c r="B94" s="112"/>
      <c r="C94" s="112"/>
      <c r="D94" s="112"/>
      <c r="E94" s="113"/>
      <c r="F94" s="112"/>
      <c r="G94" s="112"/>
      <c r="H94" s="112"/>
      <c r="I94" s="112"/>
      <c r="J94" s="112"/>
      <c r="K94" s="112"/>
      <c r="L94" s="112"/>
      <c r="M94" s="112"/>
    </row>
    <row r="95" spans="1:35" x14ac:dyDescent="0.2">
      <c r="A95" s="102"/>
      <c r="B95" s="102"/>
      <c r="C95" s="102"/>
      <c r="D95" s="102"/>
      <c r="E95" s="103"/>
      <c r="F95" s="102"/>
      <c r="G95" s="102"/>
      <c r="H95" s="102"/>
      <c r="I95" s="102"/>
      <c r="J95" s="102"/>
      <c r="K95" s="102"/>
      <c r="L95" s="102"/>
      <c r="M95" s="102"/>
    </row>
    <row r="96" spans="1:35" ht="13.5" customHeight="1" x14ac:dyDescent="0.2">
      <c r="A96" s="102"/>
      <c r="B96" s="102"/>
      <c r="C96" s="102"/>
      <c r="D96" s="102"/>
      <c r="E96" s="103"/>
      <c r="F96" s="102"/>
      <c r="G96" s="102"/>
      <c r="H96" s="102"/>
      <c r="I96" s="102"/>
      <c r="J96" s="102"/>
      <c r="K96" s="102"/>
      <c r="L96" s="102"/>
      <c r="M96" s="102"/>
    </row>
    <row r="97" spans="1:13" x14ac:dyDescent="0.2">
      <c r="A97" s="100"/>
      <c r="B97" s="100"/>
      <c r="C97" s="100"/>
      <c r="D97" s="100"/>
      <c r="E97" s="101"/>
      <c r="F97" s="100"/>
      <c r="G97" s="100"/>
      <c r="H97" s="100"/>
      <c r="J97" s="100"/>
      <c r="K97" s="100"/>
      <c r="L97" s="100"/>
      <c r="M97" s="15"/>
    </row>
    <row r="98" spans="1:13" x14ac:dyDescent="0.2">
      <c r="M98" s="14">
        <f>+L98*1.18</f>
        <v>0</v>
      </c>
    </row>
    <row r="103" spans="1:13" x14ac:dyDescent="0.2">
      <c r="I103" s="22" t="s">
        <v>451</v>
      </c>
    </row>
    <row r="104" spans="1:13" x14ac:dyDescent="0.2">
      <c r="I104" s="22" t="s">
        <v>151</v>
      </c>
      <c r="J104" s="14">
        <v>4556049.3</v>
      </c>
    </row>
    <row r="105" spans="1:13" x14ac:dyDescent="0.2">
      <c r="I105" s="22" t="s">
        <v>155</v>
      </c>
      <c r="J105" s="14">
        <v>138354.99999999997</v>
      </c>
    </row>
    <row r="106" spans="1:13" x14ac:dyDescent="0.2">
      <c r="I106" s="22" t="s">
        <v>154</v>
      </c>
      <c r="J106" s="14">
        <v>384597.39999999997</v>
      </c>
    </row>
    <row r="107" spans="1:13" x14ac:dyDescent="0.2">
      <c r="I107" s="22" t="s">
        <v>157</v>
      </c>
      <c r="J107" s="14">
        <v>69089</v>
      </c>
    </row>
    <row r="108" spans="1:13" x14ac:dyDescent="0.2">
      <c r="I108" s="22" t="s">
        <v>153</v>
      </c>
      <c r="J108" s="128">
        <v>191042</v>
      </c>
    </row>
    <row r="109" spans="1:13" x14ac:dyDescent="0.2">
      <c r="I109" s="22" t="s">
        <v>160</v>
      </c>
      <c r="J109" s="14">
        <v>2631000</v>
      </c>
    </row>
    <row r="110" spans="1:13" x14ac:dyDescent="0.2">
      <c r="I110" s="22" t="s">
        <v>156</v>
      </c>
      <c r="J110" s="14">
        <v>230217.99999999997</v>
      </c>
    </row>
    <row r="111" spans="1:13" x14ac:dyDescent="0.2">
      <c r="I111" s="22" t="s">
        <v>152</v>
      </c>
      <c r="J111" s="14">
        <v>128324.99929199999</v>
      </c>
    </row>
    <row r="112" spans="1:13" x14ac:dyDescent="0.2">
      <c r="I112" s="22" t="s">
        <v>158</v>
      </c>
      <c r="J112" s="14">
        <v>221119.50000000003</v>
      </c>
    </row>
    <row r="113" spans="9:10" x14ac:dyDescent="0.2">
      <c r="I113" s="22" t="s">
        <v>159</v>
      </c>
      <c r="J113" s="14">
        <v>8389.7999999999993</v>
      </c>
    </row>
    <row r="114" spans="9:10" ht="15" x14ac:dyDescent="0.25">
      <c r="I114" s="24" t="s">
        <v>452</v>
      </c>
      <c r="J114" s="129">
        <f>SUBTOTAL(9,J104:J113)</f>
        <v>8558184.9992920011</v>
      </c>
    </row>
  </sheetData>
  <autoFilter ref="A16:M93"/>
  <mergeCells count="9">
    <mergeCell ref="A94:M94"/>
    <mergeCell ref="A95:M95"/>
    <mergeCell ref="A96:M96"/>
    <mergeCell ref="C9:J9"/>
    <mergeCell ref="C10:J10"/>
    <mergeCell ref="D15:E15"/>
    <mergeCell ref="H15:I15"/>
    <mergeCell ref="J15:K15"/>
    <mergeCell ref="L15:M15"/>
  </mergeCells>
  <pageMargins left="0.7" right="0.7" top="0.26" bottom="0.33" header="0.3" footer="0.3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1"/>
  <sheetViews>
    <sheetView topLeftCell="A70" workbookViewId="0">
      <selection activeCell="F4" sqref="F4"/>
    </sheetView>
  </sheetViews>
  <sheetFormatPr baseColWidth="10" defaultRowHeight="15" x14ac:dyDescent="0.25"/>
  <cols>
    <col min="1" max="1" width="4.140625" customWidth="1"/>
    <col min="2" max="2" width="8.5703125" customWidth="1"/>
    <col min="3" max="3" width="9" customWidth="1"/>
    <col min="4" max="4" width="43.85546875" customWidth="1"/>
    <col min="5" max="5" width="11.5703125" customWidth="1"/>
    <col min="6" max="6" width="13.28515625" customWidth="1"/>
    <col min="7" max="7" width="10.85546875" customWidth="1"/>
    <col min="8" max="8" width="16.140625" style="84" customWidth="1"/>
    <col min="9" max="9" width="11.42578125" style="98"/>
    <col min="10" max="10" width="11.85546875" style="98" bestFit="1" customWidth="1"/>
    <col min="11" max="13" width="11.42578125" style="84"/>
    <col min="14" max="14" width="13.85546875" style="93" bestFit="1" customWidth="1"/>
  </cols>
  <sheetData>
    <row r="2" spans="1:14" ht="15.75" thickBot="1" x14ac:dyDescent="0.3">
      <c r="I2" s="114" t="s">
        <v>444</v>
      </c>
      <c r="J2" s="115"/>
      <c r="K2" s="116" t="s">
        <v>102</v>
      </c>
      <c r="L2" s="117"/>
      <c r="M2" s="116" t="s">
        <v>150</v>
      </c>
      <c r="N2" s="117"/>
    </row>
    <row r="3" spans="1:14" ht="24.75" thickBot="1" x14ac:dyDescent="0.3">
      <c r="A3" s="3" t="s">
        <v>169</v>
      </c>
      <c r="B3" s="34" t="s">
        <v>137</v>
      </c>
      <c r="C3" s="34" t="s">
        <v>167</v>
      </c>
      <c r="D3" s="44" t="s">
        <v>168</v>
      </c>
      <c r="E3" s="45" t="s">
        <v>147</v>
      </c>
      <c r="F3" s="77" t="s">
        <v>163</v>
      </c>
      <c r="G3" s="43" t="s">
        <v>0</v>
      </c>
      <c r="H3" s="85" t="s">
        <v>1</v>
      </c>
      <c r="I3" s="94" t="s">
        <v>145</v>
      </c>
      <c r="J3" s="95" t="s">
        <v>146</v>
      </c>
      <c r="K3" s="86" t="s">
        <v>147</v>
      </c>
      <c r="L3" s="86" t="s">
        <v>148</v>
      </c>
      <c r="M3" s="83" t="s">
        <v>3</v>
      </c>
      <c r="N3" s="83" t="s">
        <v>2</v>
      </c>
    </row>
    <row r="4" spans="1:14" x14ac:dyDescent="0.25">
      <c r="A4" s="42"/>
      <c r="B4" s="42"/>
      <c r="C4" s="7"/>
      <c r="D4" s="7" t="s">
        <v>359</v>
      </c>
      <c r="E4" s="19">
        <v>0</v>
      </c>
      <c r="F4" s="19">
        <v>0</v>
      </c>
      <c r="G4" s="31" t="s">
        <v>194</v>
      </c>
      <c r="H4" s="87">
        <v>30</v>
      </c>
      <c r="I4" s="96">
        <v>0</v>
      </c>
      <c r="J4" s="96"/>
      <c r="K4" s="87"/>
      <c r="L4" s="87"/>
      <c r="M4" s="87">
        <v>30</v>
      </c>
      <c r="N4" s="88">
        <v>900</v>
      </c>
    </row>
    <row r="5" spans="1:14" x14ac:dyDescent="0.25">
      <c r="A5" s="42"/>
      <c r="B5" s="42"/>
      <c r="C5" s="7"/>
      <c r="D5" s="7" t="s">
        <v>358</v>
      </c>
      <c r="E5" s="19">
        <v>0</v>
      </c>
      <c r="F5" s="19">
        <v>0</v>
      </c>
      <c r="G5" s="31" t="s">
        <v>194</v>
      </c>
      <c r="H5" s="87">
        <v>96</v>
      </c>
      <c r="I5" s="96">
        <v>0</v>
      </c>
      <c r="J5" s="96"/>
      <c r="K5" s="87"/>
      <c r="L5" s="87"/>
      <c r="M5" s="87">
        <v>25</v>
      </c>
      <c r="N5" s="88">
        <v>2400</v>
      </c>
    </row>
    <row r="6" spans="1:14" x14ac:dyDescent="0.25">
      <c r="A6" s="42"/>
      <c r="B6" s="42"/>
      <c r="C6" s="35"/>
      <c r="D6" s="7" t="s">
        <v>188</v>
      </c>
      <c r="E6" s="19">
        <v>0</v>
      </c>
      <c r="F6" s="19">
        <v>0</v>
      </c>
      <c r="G6" s="31" t="s">
        <v>194</v>
      </c>
      <c r="H6" s="87">
        <v>1600</v>
      </c>
      <c r="I6" s="96">
        <v>0</v>
      </c>
      <c r="J6" s="96"/>
      <c r="K6" s="87"/>
      <c r="L6" s="87"/>
      <c r="M6" s="87">
        <v>7</v>
      </c>
      <c r="N6" s="88">
        <f>+H6*M6</f>
        <v>11200</v>
      </c>
    </row>
    <row r="7" spans="1:14" x14ac:dyDescent="0.25">
      <c r="A7" s="42"/>
      <c r="B7" s="42"/>
      <c r="C7" s="35"/>
      <c r="D7" s="7" t="s">
        <v>298</v>
      </c>
      <c r="E7" s="19">
        <v>0</v>
      </c>
      <c r="F7" s="19">
        <v>0</v>
      </c>
      <c r="G7" s="31" t="s">
        <v>25</v>
      </c>
      <c r="H7" s="87">
        <v>292.5</v>
      </c>
      <c r="I7" s="96">
        <v>0</v>
      </c>
      <c r="J7" s="96"/>
      <c r="K7" s="87"/>
      <c r="L7" s="87"/>
      <c r="M7" s="87">
        <v>32</v>
      </c>
      <c r="N7" s="88">
        <f>+H7*M7</f>
        <v>9360</v>
      </c>
    </row>
    <row r="8" spans="1:14" x14ac:dyDescent="0.25">
      <c r="A8" s="42"/>
      <c r="B8" s="42"/>
      <c r="C8" s="35"/>
      <c r="D8" s="7" t="s">
        <v>297</v>
      </c>
      <c r="E8" s="19">
        <v>0</v>
      </c>
      <c r="F8" s="19">
        <v>0</v>
      </c>
      <c r="G8" s="31" t="s">
        <v>194</v>
      </c>
      <c r="H8" s="87">
        <v>2580.75</v>
      </c>
      <c r="I8" s="96">
        <v>0</v>
      </c>
      <c r="J8" s="96"/>
      <c r="K8" s="87"/>
      <c r="L8" s="87"/>
      <c r="M8" s="87">
        <v>11</v>
      </c>
      <c r="N8" s="88">
        <f>+H8*M8</f>
        <v>28388.25</v>
      </c>
    </row>
    <row r="9" spans="1:14" x14ac:dyDescent="0.25">
      <c r="A9" s="37">
        <v>36</v>
      </c>
      <c r="B9" s="13" t="s">
        <v>156</v>
      </c>
      <c r="C9" s="35" t="s">
        <v>135</v>
      </c>
      <c r="D9" s="7" t="s">
        <v>113</v>
      </c>
      <c r="E9" s="19">
        <v>20</v>
      </c>
      <c r="F9" s="19">
        <v>9027.0000000000073</v>
      </c>
      <c r="G9" s="31" t="s">
        <v>4</v>
      </c>
      <c r="H9" s="87">
        <v>451.34999999999997</v>
      </c>
      <c r="I9" s="96">
        <v>0</v>
      </c>
      <c r="J9" s="96">
        <f>+H9*I9</f>
        <v>0</v>
      </c>
      <c r="K9" s="87">
        <f>+E9</f>
        <v>20</v>
      </c>
      <c r="L9" s="87">
        <f>+K9*H9</f>
        <v>9027</v>
      </c>
      <c r="M9" s="87">
        <f>+E9+I9-K9</f>
        <v>0</v>
      </c>
      <c r="N9" s="89">
        <v>0</v>
      </c>
    </row>
    <row r="10" spans="1:14" x14ac:dyDescent="0.25">
      <c r="A10" s="42"/>
      <c r="B10" s="42"/>
      <c r="C10" s="35"/>
      <c r="D10" s="7" t="s">
        <v>329</v>
      </c>
      <c r="E10" s="19">
        <v>0</v>
      </c>
      <c r="F10" s="19">
        <v>0</v>
      </c>
      <c r="G10" s="31" t="s">
        <v>194</v>
      </c>
      <c r="H10" s="87">
        <v>79</v>
      </c>
      <c r="I10" s="96">
        <v>0</v>
      </c>
      <c r="J10" s="96"/>
      <c r="K10" s="87"/>
      <c r="L10" s="87"/>
      <c r="M10" s="87">
        <v>7</v>
      </c>
      <c r="N10" s="88">
        <f>+H10*M10</f>
        <v>553</v>
      </c>
    </row>
    <row r="11" spans="1:14" x14ac:dyDescent="0.25">
      <c r="A11" s="42"/>
      <c r="B11" s="42"/>
      <c r="C11" s="35"/>
      <c r="D11" s="7" t="s">
        <v>330</v>
      </c>
      <c r="E11" s="19">
        <v>0</v>
      </c>
      <c r="F11" s="19">
        <v>0</v>
      </c>
      <c r="G11" s="31" t="s">
        <v>194</v>
      </c>
      <c r="H11" s="87">
        <v>79</v>
      </c>
      <c r="I11" s="96">
        <v>0</v>
      </c>
      <c r="J11" s="96"/>
      <c r="K11" s="87"/>
      <c r="L11" s="87"/>
      <c r="M11" s="87">
        <v>8</v>
      </c>
      <c r="N11" s="88">
        <f>+H11*M11</f>
        <v>632</v>
      </c>
    </row>
    <row r="12" spans="1:14" x14ac:dyDescent="0.25">
      <c r="A12" s="42"/>
      <c r="B12" s="42"/>
      <c r="C12" s="35"/>
      <c r="D12" s="7" t="s">
        <v>344</v>
      </c>
      <c r="E12" s="19">
        <v>0</v>
      </c>
      <c r="F12" s="19">
        <v>0</v>
      </c>
      <c r="G12" s="31" t="s">
        <v>194</v>
      </c>
      <c r="H12" s="87">
        <v>191.66666666666666</v>
      </c>
      <c r="I12" s="96">
        <v>45</v>
      </c>
      <c r="J12" s="96"/>
      <c r="K12" s="87"/>
      <c r="L12" s="87"/>
      <c r="M12" s="87">
        <v>192</v>
      </c>
      <c r="N12" s="88">
        <v>36800</v>
      </c>
    </row>
    <row r="13" spans="1:14" x14ac:dyDescent="0.25">
      <c r="A13" s="42"/>
      <c r="B13" s="42"/>
      <c r="C13" s="35"/>
      <c r="D13" s="7" t="s">
        <v>216</v>
      </c>
      <c r="E13" s="19">
        <v>0</v>
      </c>
      <c r="F13" s="19">
        <v>0</v>
      </c>
      <c r="G13" s="31" t="s">
        <v>25</v>
      </c>
      <c r="H13" s="87">
        <v>275</v>
      </c>
      <c r="I13" s="96">
        <v>0</v>
      </c>
      <c r="J13" s="96"/>
      <c r="K13" s="87"/>
      <c r="L13" s="87"/>
      <c r="M13" s="87">
        <v>34</v>
      </c>
      <c r="N13" s="88">
        <v>9350</v>
      </c>
    </row>
    <row r="14" spans="1:14" x14ac:dyDescent="0.25">
      <c r="A14" s="42"/>
      <c r="B14" s="42"/>
      <c r="C14" s="35"/>
      <c r="D14" s="7" t="s">
        <v>207</v>
      </c>
      <c r="E14" s="19">
        <v>0</v>
      </c>
      <c r="F14" s="19">
        <v>0</v>
      </c>
      <c r="G14" s="31" t="s">
        <v>194</v>
      </c>
      <c r="H14" s="87">
        <v>120.2655</v>
      </c>
      <c r="I14" s="96">
        <v>2</v>
      </c>
      <c r="J14" s="96"/>
      <c r="K14" s="87"/>
      <c r="L14" s="87"/>
      <c r="M14" s="87">
        <v>60</v>
      </c>
      <c r="N14" s="88">
        <v>7215.93</v>
      </c>
    </row>
    <row r="15" spans="1:14" x14ac:dyDescent="0.25">
      <c r="A15" s="42"/>
      <c r="B15" s="42"/>
      <c r="C15" s="35"/>
      <c r="D15" s="7" t="s">
        <v>264</v>
      </c>
      <c r="E15" s="19">
        <v>0</v>
      </c>
      <c r="F15" s="19">
        <v>0</v>
      </c>
      <c r="G15" s="31" t="s">
        <v>198</v>
      </c>
      <c r="H15" s="87">
        <v>150</v>
      </c>
      <c r="I15" s="96">
        <v>0</v>
      </c>
      <c r="J15" s="96"/>
      <c r="K15" s="87"/>
      <c r="L15" s="87"/>
      <c r="M15" s="87">
        <v>1</v>
      </c>
      <c r="N15" s="88">
        <v>150</v>
      </c>
    </row>
    <row r="16" spans="1:14" x14ac:dyDescent="0.25">
      <c r="A16" s="42"/>
      <c r="B16" s="42"/>
      <c r="C16" s="35"/>
      <c r="D16" s="7" t="s">
        <v>244</v>
      </c>
      <c r="E16" s="19">
        <v>0</v>
      </c>
      <c r="F16" s="19">
        <v>0</v>
      </c>
      <c r="G16" s="31" t="s">
        <v>194</v>
      </c>
      <c r="H16" s="87">
        <v>6325</v>
      </c>
      <c r="I16" s="96">
        <v>0</v>
      </c>
      <c r="J16" s="96"/>
      <c r="K16" s="87"/>
      <c r="L16" s="87"/>
      <c r="M16" s="87">
        <v>1</v>
      </c>
      <c r="N16" s="88">
        <f t="shared" ref="N16:N21" si="0">+H16*M16</f>
        <v>6325</v>
      </c>
    </row>
    <row r="17" spans="1:14" x14ac:dyDescent="0.25">
      <c r="A17" s="42"/>
      <c r="B17" s="42"/>
      <c r="C17" s="35"/>
      <c r="D17" s="7" t="s">
        <v>246</v>
      </c>
      <c r="E17" s="19">
        <v>0</v>
      </c>
      <c r="F17" s="19">
        <v>0</v>
      </c>
      <c r="G17" s="31" t="s">
        <v>194</v>
      </c>
      <c r="H17" s="87">
        <v>6325</v>
      </c>
      <c r="I17" s="96">
        <v>0</v>
      </c>
      <c r="J17" s="96"/>
      <c r="K17" s="87"/>
      <c r="L17" s="87"/>
      <c r="M17" s="87">
        <v>4</v>
      </c>
      <c r="N17" s="88">
        <f t="shared" si="0"/>
        <v>25300</v>
      </c>
    </row>
    <row r="18" spans="1:14" x14ac:dyDescent="0.25">
      <c r="A18" s="42"/>
      <c r="B18" s="42"/>
      <c r="C18" s="35"/>
      <c r="D18" s="7" t="s">
        <v>245</v>
      </c>
      <c r="E18" s="19">
        <v>0</v>
      </c>
      <c r="F18" s="19">
        <v>0</v>
      </c>
      <c r="G18" s="31" t="s">
        <v>194</v>
      </c>
      <c r="H18" s="87">
        <v>6325</v>
      </c>
      <c r="I18" s="96">
        <v>0</v>
      </c>
      <c r="J18" s="96"/>
      <c r="K18" s="87"/>
      <c r="L18" s="87"/>
      <c r="M18" s="87">
        <v>1</v>
      </c>
      <c r="N18" s="88">
        <f t="shared" si="0"/>
        <v>6325</v>
      </c>
    </row>
    <row r="19" spans="1:14" x14ac:dyDescent="0.25">
      <c r="A19" s="42"/>
      <c r="B19" s="42"/>
      <c r="C19" s="35"/>
      <c r="D19" s="7" t="s">
        <v>243</v>
      </c>
      <c r="E19" s="19">
        <v>0</v>
      </c>
      <c r="F19" s="19">
        <v>0</v>
      </c>
      <c r="G19" s="31" t="s">
        <v>194</v>
      </c>
      <c r="H19" s="87">
        <v>6325</v>
      </c>
      <c r="I19" s="96">
        <v>0</v>
      </c>
      <c r="J19" s="96"/>
      <c r="K19" s="87"/>
      <c r="L19" s="87"/>
      <c r="M19" s="87">
        <v>10</v>
      </c>
      <c r="N19" s="88">
        <f t="shared" si="0"/>
        <v>63250</v>
      </c>
    </row>
    <row r="20" spans="1:14" x14ac:dyDescent="0.25">
      <c r="A20" s="42"/>
      <c r="B20" s="42"/>
      <c r="C20" s="35"/>
      <c r="D20" s="7" t="s">
        <v>247</v>
      </c>
      <c r="E20" s="19">
        <v>0</v>
      </c>
      <c r="F20" s="19">
        <v>0</v>
      </c>
      <c r="G20" s="31" t="s">
        <v>194</v>
      </c>
      <c r="H20" s="87">
        <v>6325</v>
      </c>
      <c r="I20" s="96">
        <v>0</v>
      </c>
      <c r="J20" s="96"/>
      <c r="K20" s="87"/>
      <c r="L20" s="87"/>
      <c r="M20" s="87">
        <v>1</v>
      </c>
      <c r="N20" s="88">
        <f t="shared" si="0"/>
        <v>6325</v>
      </c>
    </row>
    <row r="21" spans="1:14" x14ac:dyDescent="0.25">
      <c r="A21" s="42"/>
      <c r="B21" s="42"/>
      <c r="C21" s="35"/>
      <c r="D21" s="7" t="s">
        <v>248</v>
      </c>
      <c r="E21" s="19">
        <v>0</v>
      </c>
      <c r="F21" s="19">
        <v>0</v>
      </c>
      <c r="G21" s="31" t="s">
        <v>194</v>
      </c>
      <c r="H21" s="87">
        <v>6325</v>
      </c>
      <c r="I21" s="96">
        <v>0</v>
      </c>
      <c r="J21" s="96"/>
      <c r="K21" s="87"/>
      <c r="L21" s="87"/>
      <c r="M21" s="87">
        <v>1</v>
      </c>
      <c r="N21" s="88">
        <f t="shared" si="0"/>
        <v>6325</v>
      </c>
    </row>
    <row r="22" spans="1:14" x14ac:dyDescent="0.25">
      <c r="A22" s="42"/>
      <c r="B22" s="42"/>
      <c r="C22" s="35"/>
      <c r="D22" s="7" t="s">
        <v>224</v>
      </c>
      <c r="E22" s="19">
        <v>0</v>
      </c>
      <c r="F22" s="19">
        <v>0</v>
      </c>
      <c r="G22" s="31" t="s">
        <v>198</v>
      </c>
      <c r="H22" s="87">
        <v>1360</v>
      </c>
      <c r="I22" s="96">
        <v>0</v>
      </c>
      <c r="J22" s="96"/>
      <c r="K22" s="87"/>
      <c r="L22" s="87"/>
      <c r="M22" s="87">
        <v>4</v>
      </c>
      <c r="N22" s="88">
        <v>5440</v>
      </c>
    </row>
    <row r="23" spans="1:14" x14ac:dyDescent="0.25">
      <c r="A23" s="42"/>
      <c r="B23" s="42"/>
      <c r="C23" s="35"/>
      <c r="D23" s="7" t="s">
        <v>294</v>
      </c>
      <c r="E23" s="19">
        <v>0</v>
      </c>
      <c r="F23" s="19">
        <v>0</v>
      </c>
      <c r="G23" s="31" t="s">
        <v>198</v>
      </c>
      <c r="H23" s="87">
        <v>3602.4</v>
      </c>
      <c r="I23" s="96">
        <v>0</v>
      </c>
      <c r="J23" s="96"/>
      <c r="K23" s="87"/>
      <c r="L23" s="87"/>
      <c r="M23" s="87">
        <v>1</v>
      </c>
      <c r="N23" s="88">
        <v>3602.4</v>
      </c>
    </row>
    <row r="24" spans="1:14" x14ac:dyDescent="0.25">
      <c r="A24" s="37">
        <v>45</v>
      </c>
      <c r="B24" s="13"/>
      <c r="C24" s="35" t="s">
        <v>7</v>
      </c>
      <c r="D24" s="7" t="s">
        <v>126</v>
      </c>
      <c r="E24" s="19">
        <v>50</v>
      </c>
      <c r="F24" s="19">
        <v>7250</v>
      </c>
      <c r="G24" s="31" t="s">
        <v>5</v>
      </c>
      <c r="H24" s="87">
        <v>145</v>
      </c>
      <c r="I24" s="96">
        <v>0</v>
      </c>
      <c r="J24" s="96">
        <f>+H24*I24</f>
        <v>0</v>
      </c>
      <c r="K24" s="87">
        <v>50</v>
      </c>
      <c r="L24" s="87">
        <f>+K24*H24</f>
        <v>7250</v>
      </c>
      <c r="M24" s="87">
        <f t="shared" ref="M24:N26" si="1">+E24+I24-K24</f>
        <v>0</v>
      </c>
      <c r="N24" s="89">
        <f t="shared" si="1"/>
        <v>0</v>
      </c>
    </row>
    <row r="25" spans="1:14" x14ac:dyDescent="0.25">
      <c r="A25" s="37">
        <v>45</v>
      </c>
      <c r="B25" s="13" t="s">
        <v>158</v>
      </c>
      <c r="C25" s="35" t="s">
        <v>438</v>
      </c>
      <c r="D25" s="7" t="s">
        <v>126</v>
      </c>
      <c r="E25" s="19">
        <v>12</v>
      </c>
      <c r="F25" s="19">
        <v>1800</v>
      </c>
      <c r="G25" s="31" t="s">
        <v>5</v>
      </c>
      <c r="H25" s="87">
        <v>150</v>
      </c>
      <c r="I25" s="96">
        <v>0</v>
      </c>
      <c r="J25" s="96">
        <f>+H25*I25</f>
        <v>0</v>
      </c>
      <c r="K25" s="87">
        <v>12</v>
      </c>
      <c r="L25" s="87">
        <f>+K25*H25</f>
        <v>1800</v>
      </c>
      <c r="M25" s="87">
        <f t="shared" si="1"/>
        <v>0</v>
      </c>
      <c r="N25" s="89">
        <f t="shared" si="1"/>
        <v>0</v>
      </c>
    </row>
    <row r="26" spans="1:14" x14ac:dyDescent="0.25">
      <c r="A26" s="37"/>
      <c r="B26" s="13"/>
      <c r="C26" s="35" t="s">
        <v>176</v>
      </c>
      <c r="D26" s="7" t="s">
        <v>177</v>
      </c>
      <c r="E26" s="19">
        <v>20</v>
      </c>
      <c r="F26" s="19">
        <v>2900</v>
      </c>
      <c r="G26" s="31" t="s">
        <v>5</v>
      </c>
      <c r="H26" s="87">
        <v>145</v>
      </c>
      <c r="I26" s="96">
        <v>10</v>
      </c>
      <c r="J26" s="96">
        <f>+H26*I26</f>
        <v>1450</v>
      </c>
      <c r="K26" s="87">
        <v>20</v>
      </c>
      <c r="L26" s="87">
        <f>+K26*H26</f>
        <v>2900</v>
      </c>
      <c r="M26" s="87">
        <f t="shared" si="1"/>
        <v>10</v>
      </c>
      <c r="N26" s="89">
        <f t="shared" si="1"/>
        <v>1450</v>
      </c>
    </row>
    <row r="27" spans="1:14" x14ac:dyDescent="0.25">
      <c r="A27" s="42"/>
      <c r="B27" s="42"/>
      <c r="C27" s="35"/>
      <c r="D27" s="7" t="s">
        <v>317</v>
      </c>
      <c r="E27" s="19">
        <v>0</v>
      </c>
      <c r="F27" s="19">
        <v>0</v>
      </c>
      <c r="G27" s="31" t="s">
        <v>5</v>
      </c>
      <c r="H27" s="87">
        <v>89</v>
      </c>
      <c r="I27" s="96">
        <v>0</v>
      </c>
      <c r="J27" s="96"/>
      <c r="K27" s="87"/>
      <c r="L27" s="87"/>
      <c r="M27" s="87">
        <v>9</v>
      </c>
      <c r="N27" s="88">
        <f>+H27*M27</f>
        <v>801</v>
      </c>
    </row>
    <row r="28" spans="1:14" x14ac:dyDescent="0.25">
      <c r="A28" s="42"/>
      <c r="B28" s="42"/>
      <c r="C28" s="35"/>
      <c r="D28" s="7" t="s">
        <v>295</v>
      </c>
      <c r="E28" s="19">
        <v>0</v>
      </c>
      <c r="F28" s="19">
        <v>0</v>
      </c>
      <c r="G28" s="31" t="s">
        <v>194</v>
      </c>
      <c r="H28" s="87">
        <v>10915</v>
      </c>
      <c r="I28" s="96">
        <v>0</v>
      </c>
      <c r="J28" s="96"/>
      <c r="K28" s="87"/>
      <c r="L28" s="87"/>
      <c r="M28" s="87">
        <v>1</v>
      </c>
      <c r="N28" s="88">
        <f>+H28*M28</f>
        <v>10915</v>
      </c>
    </row>
    <row r="29" spans="1:14" x14ac:dyDescent="0.25">
      <c r="A29" s="42"/>
      <c r="B29" s="42"/>
      <c r="C29" s="35"/>
      <c r="D29" s="7" t="s">
        <v>361</v>
      </c>
      <c r="E29" s="19">
        <v>0</v>
      </c>
      <c r="F29" s="19">
        <v>0</v>
      </c>
      <c r="G29" s="31" t="s">
        <v>194</v>
      </c>
      <c r="H29" s="87">
        <v>26000</v>
      </c>
      <c r="I29" s="96">
        <v>1</v>
      </c>
      <c r="J29" s="96"/>
      <c r="K29" s="87"/>
      <c r="L29" s="87"/>
      <c r="M29" s="87">
        <v>1</v>
      </c>
      <c r="N29" s="88">
        <f>+H29*M29</f>
        <v>26000</v>
      </c>
    </row>
    <row r="30" spans="1:14" x14ac:dyDescent="0.25">
      <c r="A30" s="42"/>
      <c r="B30" s="42"/>
      <c r="C30" s="35"/>
      <c r="D30" s="7" t="s">
        <v>320</v>
      </c>
      <c r="E30" s="19">
        <v>0</v>
      </c>
      <c r="F30" s="19">
        <v>0</v>
      </c>
      <c r="G30" s="31" t="s">
        <v>194</v>
      </c>
      <c r="H30" s="87">
        <v>18</v>
      </c>
      <c r="I30" s="96">
        <v>0</v>
      </c>
      <c r="J30" s="96"/>
      <c r="K30" s="87"/>
      <c r="L30" s="87"/>
      <c r="M30" s="87">
        <v>11</v>
      </c>
      <c r="N30" s="88">
        <f>+H30*M30</f>
        <v>198</v>
      </c>
    </row>
    <row r="31" spans="1:14" x14ac:dyDescent="0.25">
      <c r="A31" s="42"/>
      <c r="B31" s="42"/>
      <c r="C31" s="35"/>
      <c r="D31" s="7" t="s">
        <v>387</v>
      </c>
      <c r="E31" s="19">
        <v>0</v>
      </c>
      <c r="F31" s="19">
        <v>0</v>
      </c>
      <c r="G31" s="31" t="s">
        <v>194</v>
      </c>
      <c r="H31" s="87">
        <v>150</v>
      </c>
      <c r="I31" s="96">
        <v>0</v>
      </c>
      <c r="J31" s="96"/>
      <c r="K31" s="87"/>
      <c r="L31" s="87"/>
      <c r="M31" s="87">
        <v>25</v>
      </c>
      <c r="N31" s="88">
        <f>+H31*M31</f>
        <v>3750</v>
      </c>
    </row>
    <row r="32" spans="1:14" x14ac:dyDescent="0.25">
      <c r="A32" s="42"/>
      <c r="B32" s="42"/>
      <c r="C32" s="35"/>
      <c r="D32" s="7" t="s">
        <v>349</v>
      </c>
      <c r="E32" s="19">
        <v>0</v>
      </c>
      <c r="F32" s="19">
        <v>0</v>
      </c>
      <c r="G32" s="31" t="s">
        <v>350</v>
      </c>
      <c r="H32" s="87">
        <v>23495</v>
      </c>
      <c r="I32" s="96">
        <v>0</v>
      </c>
      <c r="J32" s="96"/>
      <c r="K32" s="87"/>
      <c r="L32" s="87"/>
      <c r="M32" s="87">
        <v>2</v>
      </c>
      <c r="N32" s="88">
        <v>46990</v>
      </c>
    </row>
    <row r="33" spans="1:14" x14ac:dyDescent="0.25">
      <c r="A33" s="42"/>
      <c r="B33" s="42"/>
      <c r="C33" s="35"/>
      <c r="D33" s="7" t="s">
        <v>443</v>
      </c>
      <c r="E33" s="19">
        <v>0</v>
      </c>
      <c r="F33" s="19">
        <v>0</v>
      </c>
      <c r="G33" s="31" t="s">
        <v>194</v>
      </c>
      <c r="H33" s="87">
        <v>534.65</v>
      </c>
      <c r="I33" s="96">
        <v>0</v>
      </c>
      <c r="J33" s="96"/>
      <c r="K33" s="87"/>
      <c r="L33" s="87"/>
      <c r="M33" s="87">
        <v>120</v>
      </c>
      <c r="N33" s="88">
        <f>+H33*M33</f>
        <v>64158</v>
      </c>
    </row>
    <row r="34" spans="1:14" x14ac:dyDescent="0.25">
      <c r="A34" s="42"/>
      <c r="B34" s="42"/>
      <c r="C34" s="35"/>
      <c r="D34" s="7" t="s">
        <v>369</v>
      </c>
      <c r="E34" s="19">
        <v>0</v>
      </c>
      <c r="F34" s="19">
        <v>0</v>
      </c>
      <c r="G34" s="31" t="s">
        <v>194</v>
      </c>
      <c r="H34" s="87">
        <v>4336.08</v>
      </c>
      <c r="I34" s="96">
        <v>0</v>
      </c>
      <c r="J34" s="96"/>
      <c r="K34" s="87"/>
      <c r="L34" s="87"/>
      <c r="M34" s="87">
        <v>1</v>
      </c>
      <c r="N34" s="88">
        <f>+H34*M34</f>
        <v>4336.08</v>
      </c>
    </row>
    <row r="35" spans="1:14" x14ac:dyDescent="0.25">
      <c r="A35" s="42"/>
      <c r="B35" s="42"/>
      <c r="C35" s="35"/>
      <c r="D35" s="7" t="s">
        <v>364</v>
      </c>
      <c r="E35" s="19">
        <v>0</v>
      </c>
      <c r="F35" s="19">
        <v>0</v>
      </c>
      <c r="G35" s="31" t="s">
        <v>194</v>
      </c>
      <c r="H35" s="87">
        <v>121.13</v>
      </c>
      <c r="I35" s="96">
        <v>0</v>
      </c>
      <c r="J35" s="96"/>
      <c r="K35" s="87"/>
      <c r="L35" s="87"/>
      <c r="M35" s="87">
        <v>20</v>
      </c>
      <c r="N35" s="88">
        <f t="shared" ref="N35:N41" si="2">+H35*M35</f>
        <v>2422.6</v>
      </c>
    </row>
    <row r="36" spans="1:14" x14ac:dyDescent="0.25">
      <c r="A36" s="42"/>
      <c r="B36" s="42"/>
      <c r="C36" s="35"/>
      <c r="D36" s="7" t="s">
        <v>347</v>
      </c>
      <c r="E36" s="19">
        <v>0</v>
      </c>
      <c r="F36" s="19">
        <v>0</v>
      </c>
      <c r="G36" s="31" t="s">
        <v>194</v>
      </c>
      <c r="H36" s="87">
        <v>4785</v>
      </c>
      <c r="I36" s="96">
        <v>0</v>
      </c>
      <c r="J36" s="96"/>
      <c r="K36" s="87"/>
      <c r="L36" s="87"/>
      <c r="M36" s="87">
        <v>5</v>
      </c>
      <c r="N36" s="88">
        <f t="shared" si="2"/>
        <v>23925</v>
      </c>
    </row>
    <row r="37" spans="1:14" x14ac:dyDescent="0.25">
      <c r="A37" s="37">
        <v>11</v>
      </c>
      <c r="B37" s="13" t="s">
        <v>154</v>
      </c>
      <c r="C37" s="35" t="s">
        <v>81</v>
      </c>
      <c r="D37" s="7" t="s">
        <v>132</v>
      </c>
      <c r="E37" s="19">
        <v>320</v>
      </c>
      <c r="F37" s="19">
        <v>111391.99999999997</v>
      </c>
      <c r="G37" s="31" t="s">
        <v>5</v>
      </c>
      <c r="H37" s="87">
        <v>348.09999999999997</v>
      </c>
      <c r="I37" s="96">
        <v>0</v>
      </c>
      <c r="J37" s="96">
        <f>+H37*I37</f>
        <v>0</v>
      </c>
      <c r="K37" s="87">
        <v>214</v>
      </c>
      <c r="L37" s="87">
        <f>+K37*H37</f>
        <v>74493.399999999994</v>
      </c>
      <c r="M37" s="87">
        <v>6</v>
      </c>
      <c r="N37" s="89">
        <f>+H37*M37</f>
        <v>2088.6</v>
      </c>
    </row>
    <row r="38" spans="1:14" x14ac:dyDescent="0.25">
      <c r="A38" s="42"/>
      <c r="B38" s="42"/>
      <c r="C38" s="35"/>
      <c r="D38" s="7" t="s">
        <v>356</v>
      </c>
      <c r="E38" s="19">
        <v>0</v>
      </c>
      <c r="F38" s="19">
        <v>0</v>
      </c>
      <c r="G38" s="31" t="s">
        <v>194</v>
      </c>
      <c r="H38" s="87">
        <v>150</v>
      </c>
      <c r="I38" s="96">
        <v>0</v>
      </c>
      <c r="J38" s="96"/>
      <c r="K38" s="87"/>
      <c r="L38" s="87"/>
      <c r="M38" s="87">
        <v>12</v>
      </c>
      <c r="N38" s="88">
        <f t="shared" si="2"/>
        <v>1800</v>
      </c>
    </row>
    <row r="39" spans="1:14" x14ac:dyDescent="0.25">
      <c r="A39" s="42"/>
      <c r="B39" s="42"/>
      <c r="C39" s="35"/>
      <c r="D39" s="7" t="s">
        <v>301</v>
      </c>
      <c r="E39" s="19">
        <v>0</v>
      </c>
      <c r="F39" s="19">
        <v>0</v>
      </c>
      <c r="G39" s="31" t="s">
        <v>194</v>
      </c>
      <c r="H39" s="87">
        <v>37</v>
      </c>
      <c r="I39" s="96">
        <v>0</v>
      </c>
      <c r="J39" s="96"/>
      <c r="K39" s="87"/>
      <c r="L39" s="87"/>
      <c r="M39" s="87">
        <v>259</v>
      </c>
      <c r="N39" s="88">
        <f t="shared" si="2"/>
        <v>9583</v>
      </c>
    </row>
    <row r="40" spans="1:14" x14ac:dyDescent="0.25">
      <c r="A40" s="42"/>
      <c r="B40" s="42"/>
      <c r="C40" s="35"/>
      <c r="D40" s="7" t="s">
        <v>300</v>
      </c>
      <c r="E40" s="19">
        <v>0</v>
      </c>
      <c r="F40" s="19">
        <v>0</v>
      </c>
      <c r="G40" s="31" t="s">
        <v>194</v>
      </c>
      <c r="H40" s="87">
        <v>37</v>
      </c>
      <c r="I40" s="96">
        <v>0</v>
      </c>
      <c r="J40" s="96"/>
      <c r="K40" s="87"/>
      <c r="L40" s="87"/>
      <c r="M40" s="87">
        <v>311</v>
      </c>
      <c r="N40" s="88">
        <f t="shared" si="2"/>
        <v>11507</v>
      </c>
    </row>
    <row r="41" spans="1:14" x14ac:dyDescent="0.25">
      <c r="A41" s="42"/>
      <c r="B41" s="42"/>
      <c r="C41" s="35"/>
      <c r="D41" s="7" t="s">
        <v>342</v>
      </c>
      <c r="E41" s="19">
        <v>0</v>
      </c>
      <c r="F41" s="19">
        <v>0</v>
      </c>
      <c r="G41" s="31" t="s">
        <v>343</v>
      </c>
      <c r="H41" s="87">
        <v>650</v>
      </c>
      <c r="I41" s="96">
        <v>15</v>
      </c>
      <c r="J41" s="96"/>
      <c r="K41" s="87"/>
      <c r="L41" s="87"/>
      <c r="M41" s="87">
        <v>16</v>
      </c>
      <c r="N41" s="88">
        <f t="shared" si="2"/>
        <v>10400</v>
      </c>
    </row>
    <row r="42" spans="1:14" x14ac:dyDescent="0.25">
      <c r="A42" s="37">
        <v>51</v>
      </c>
      <c r="B42" s="13" t="s">
        <v>158</v>
      </c>
      <c r="C42" s="35" t="s">
        <v>34</v>
      </c>
      <c r="D42" s="7" t="s">
        <v>138</v>
      </c>
      <c r="E42" s="19">
        <v>110</v>
      </c>
      <c r="F42" s="19">
        <v>3894</v>
      </c>
      <c r="G42" s="31" t="s">
        <v>133</v>
      </c>
      <c r="H42" s="87">
        <v>35.4</v>
      </c>
      <c r="I42" s="96">
        <v>0</v>
      </c>
      <c r="J42" s="96">
        <f t="shared" ref="J42:J48" si="3">+H42*I42</f>
        <v>0</v>
      </c>
      <c r="K42" s="87">
        <f>+E42-M42</f>
        <v>91</v>
      </c>
      <c r="L42" s="87">
        <f>+K42*H42</f>
        <v>3221.4</v>
      </c>
      <c r="M42" s="87">
        <v>19</v>
      </c>
      <c r="N42" s="88">
        <f>+H42*M42</f>
        <v>672.6</v>
      </c>
    </row>
    <row r="43" spans="1:14" x14ac:dyDescent="0.25">
      <c r="A43" s="37">
        <v>74</v>
      </c>
      <c r="B43" s="13"/>
      <c r="C43" s="35" t="s">
        <v>11</v>
      </c>
      <c r="D43" s="7" t="s">
        <v>13</v>
      </c>
      <c r="E43" s="19">
        <v>100</v>
      </c>
      <c r="F43" s="19">
        <v>11800</v>
      </c>
      <c r="G43" s="31" t="s">
        <v>118</v>
      </c>
      <c r="H43" s="87">
        <v>118</v>
      </c>
      <c r="I43" s="96">
        <v>0</v>
      </c>
      <c r="J43" s="96">
        <f t="shared" si="3"/>
        <v>0</v>
      </c>
      <c r="K43" s="87">
        <v>100</v>
      </c>
      <c r="L43" s="87">
        <f>+K43*H43</f>
        <v>11800</v>
      </c>
      <c r="M43" s="87">
        <f>+E43+I43-K43</f>
        <v>0</v>
      </c>
      <c r="N43" s="89">
        <f>+F43+J43-L43</f>
        <v>0</v>
      </c>
    </row>
    <row r="44" spans="1:14" x14ac:dyDescent="0.25">
      <c r="A44" s="37">
        <v>75</v>
      </c>
      <c r="B44" s="13"/>
      <c r="C44" s="35" t="s">
        <v>12</v>
      </c>
      <c r="D44" s="7" t="s">
        <v>15</v>
      </c>
      <c r="E44" s="19">
        <v>50</v>
      </c>
      <c r="F44" s="19">
        <v>7965.0000000000009</v>
      </c>
      <c r="G44" s="31" t="s">
        <v>5</v>
      </c>
      <c r="H44" s="87">
        <v>159.30000000000001</v>
      </c>
      <c r="I44" s="96">
        <v>0</v>
      </c>
      <c r="J44" s="96">
        <f t="shared" si="3"/>
        <v>0</v>
      </c>
      <c r="K44" s="87">
        <v>50</v>
      </c>
      <c r="L44" s="87">
        <f>+K44*H44</f>
        <v>7965.0000000000009</v>
      </c>
      <c r="M44" s="87">
        <f>+E44+I44-K44</f>
        <v>0</v>
      </c>
      <c r="N44" s="89">
        <f>+F44+J44-L44</f>
        <v>0</v>
      </c>
    </row>
    <row r="45" spans="1:14" x14ac:dyDescent="0.25">
      <c r="A45" s="37">
        <v>74</v>
      </c>
      <c r="B45" s="13" t="s">
        <v>159</v>
      </c>
      <c r="C45" s="35" t="s">
        <v>11</v>
      </c>
      <c r="D45" s="7" t="s">
        <v>13</v>
      </c>
      <c r="E45" s="19">
        <v>7</v>
      </c>
      <c r="F45" s="19">
        <v>553.42000000000007</v>
      </c>
      <c r="G45" s="31" t="s">
        <v>118</v>
      </c>
      <c r="H45" s="87">
        <v>79.06</v>
      </c>
      <c r="I45" s="96">
        <v>0</v>
      </c>
      <c r="J45" s="96">
        <f t="shared" si="3"/>
        <v>0</v>
      </c>
      <c r="K45" s="87">
        <v>0</v>
      </c>
      <c r="L45" s="87">
        <v>0</v>
      </c>
      <c r="M45" s="87">
        <v>13</v>
      </c>
      <c r="N45" s="89">
        <f>+H45*M45</f>
        <v>1027.78</v>
      </c>
    </row>
    <row r="46" spans="1:14" x14ac:dyDescent="0.25">
      <c r="A46" s="37">
        <v>75</v>
      </c>
      <c r="B46" s="13" t="s">
        <v>159</v>
      </c>
      <c r="C46" s="35" t="s">
        <v>12</v>
      </c>
      <c r="D46" s="7" t="s">
        <v>15</v>
      </c>
      <c r="E46" s="19">
        <v>41</v>
      </c>
      <c r="F46" s="19">
        <v>2273.8599999999997</v>
      </c>
      <c r="G46" s="31" t="s">
        <v>5</v>
      </c>
      <c r="H46" s="87">
        <v>55.46</v>
      </c>
      <c r="I46" s="96">
        <v>0</v>
      </c>
      <c r="J46" s="96">
        <f t="shared" si="3"/>
        <v>0</v>
      </c>
      <c r="K46" s="87">
        <v>41</v>
      </c>
      <c r="L46" s="87">
        <f>+K46*H46</f>
        <v>2273.86</v>
      </c>
      <c r="M46" s="87">
        <v>0</v>
      </c>
      <c r="N46" s="89">
        <v>0</v>
      </c>
    </row>
    <row r="47" spans="1:14" x14ac:dyDescent="0.25">
      <c r="A47" s="42"/>
      <c r="B47" s="42"/>
      <c r="C47" s="35"/>
      <c r="D47" s="7" t="s">
        <v>336</v>
      </c>
      <c r="E47" s="19">
        <v>0</v>
      </c>
      <c r="F47" s="19">
        <v>0</v>
      </c>
      <c r="G47" s="31" t="s">
        <v>25</v>
      </c>
      <c r="H47" s="87">
        <v>130</v>
      </c>
      <c r="I47" s="96">
        <v>0</v>
      </c>
      <c r="J47" s="96">
        <f t="shared" si="3"/>
        <v>0</v>
      </c>
      <c r="K47" s="87"/>
      <c r="L47" s="87"/>
      <c r="M47" s="87">
        <v>105</v>
      </c>
      <c r="N47" s="88">
        <f>+H47*M47</f>
        <v>13650</v>
      </c>
    </row>
    <row r="48" spans="1:14" x14ac:dyDescent="0.25">
      <c r="A48" s="42"/>
      <c r="B48" s="42"/>
      <c r="C48" s="35"/>
      <c r="D48" s="7" t="s">
        <v>351</v>
      </c>
      <c r="E48" s="19">
        <v>0</v>
      </c>
      <c r="F48" s="19">
        <v>0</v>
      </c>
      <c r="G48" s="31" t="s">
        <v>194</v>
      </c>
      <c r="H48" s="87">
        <v>292</v>
      </c>
      <c r="I48" s="96">
        <v>0</v>
      </c>
      <c r="J48" s="96">
        <f t="shared" si="3"/>
        <v>0</v>
      </c>
      <c r="K48" s="87"/>
      <c r="L48" s="87"/>
      <c r="M48" s="87">
        <v>4</v>
      </c>
      <c r="N48" s="88">
        <f>+H48*M48</f>
        <v>1168</v>
      </c>
    </row>
    <row r="49" spans="1:15" x14ac:dyDescent="0.25">
      <c r="A49" s="42"/>
      <c r="B49" s="42"/>
      <c r="C49" s="35"/>
      <c r="D49" s="7" t="s">
        <v>352</v>
      </c>
      <c r="E49" s="19">
        <v>0</v>
      </c>
      <c r="F49" s="19">
        <v>0</v>
      </c>
      <c r="G49" s="31" t="s">
        <v>194</v>
      </c>
      <c r="H49" s="87">
        <v>321</v>
      </c>
      <c r="I49" s="96">
        <v>0</v>
      </c>
      <c r="J49" s="96"/>
      <c r="K49" s="87"/>
      <c r="L49" s="87"/>
      <c r="M49" s="87">
        <v>4</v>
      </c>
      <c r="N49" s="88">
        <f>+H49*M49</f>
        <v>1284</v>
      </c>
    </row>
    <row r="50" spans="1:15" x14ac:dyDescent="0.25">
      <c r="A50" s="37">
        <v>49</v>
      </c>
      <c r="B50" s="13" t="s">
        <v>158</v>
      </c>
      <c r="C50" s="35" t="s">
        <v>23</v>
      </c>
      <c r="D50" s="7" t="s">
        <v>127</v>
      </c>
      <c r="E50" s="19">
        <v>9</v>
      </c>
      <c r="F50" s="19">
        <v>1168.1999999999989</v>
      </c>
      <c r="G50" s="31" t="s">
        <v>133</v>
      </c>
      <c r="H50" s="87">
        <v>129.79999999999998</v>
      </c>
      <c r="I50" s="96">
        <v>51</v>
      </c>
      <c r="J50" s="96">
        <f>+H50*I50</f>
        <v>6619.7999999999993</v>
      </c>
      <c r="K50" s="87">
        <v>0</v>
      </c>
      <c r="L50" s="87">
        <v>0</v>
      </c>
      <c r="M50" s="87">
        <f>+E50+I50-K50</f>
        <v>60</v>
      </c>
      <c r="N50" s="89">
        <f>+M50*H50</f>
        <v>7787.9999999999991</v>
      </c>
    </row>
    <row r="51" spans="1:15" x14ac:dyDescent="0.25">
      <c r="A51" s="42"/>
      <c r="B51" s="42"/>
      <c r="C51" s="35"/>
      <c r="D51" s="7" t="s">
        <v>309</v>
      </c>
      <c r="E51" s="19">
        <v>0</v>
      </c>
      <c r="F51" s="19">
        <v>0</v>
      </c>
      <c r="G51" s="31" t="s">
        <v>133</v>
      </c>
      <c r="H51" s="87">
        <v>79.95</v>
      </c>
      <c r="I51" s="96">
        <v>0</v>
      </c>
      <c r="J51" s="96"/>
      <c r="K51" s="87"/>
      <c r="L51" s="87"/>
      <c r="M51" s="87">
        <v>4</v>
      </c>
      <c r="N51" s="88">
        <f>+M51*H51</f>
        <v>319.8</v>
      </c>
    </row>
    <row r="52" spans="1:15" x14ac:dyDescent="0.25">
      <c r="A52" s="42"/>
      <c r="B52" s="42"/>
      <c r="C52" s="35"/>
      <c r="D52" s="7" t="s">
        <v>326</v>
      </c>
      <c r="E52" s="19">
        <v>0</v>
      </c>
      <c r="F52" s="19">
        <v>0</v>
      </c>
      <c r="G52" s="31" t="s">
        <v>5</v>
      </c>
      <c r="H52" s="87">
        <v>450</v>
      </c>
      <c r="I52" s="96">
        <v>0</v>
      </c>
      <c r="J52" s="96"/>
      <c r="K52" s="87"/>
      <c r="L52" s="87"/>
      <c r="M52" s="87">
        <v>6</v>
      </c>
      <c r="N52" s="88">
        <f>+H52*M52</f>
        <v>2700</v>
      </c>
    </row>
    <row r="53" spans="1:15" x14ac:dyDescent="0.25">
      <c r="A53" s="42"/>
      <c r="B53" s="42"/>
      <c r="C53" s="35"/>
      <c r="D53" s="7" t="s">
        <v>327</v>
      </c>
      <c r="E53" s="19">
        <v>0</v>
      </c>
      <c r="F53" s="19">
        <v>0</v>
      </c>
      <c r="G53" s="31" t="s">
        <v>5</v>
      </c>
      <c r="H53" s="87">
        <v>450</v>
      </c>
      <c r="I53" s="96">
        <v>0</v>
      </c>
      <c r="J53" s="96"/>
      <c r="K53" s="87"/>
      <c r="L53" s="87"/>
      <c r="M53" s="87">
        <v>4</v>
      </c>
      <c r="N53" s="88">
        <f t="shared" ref="N53:N54" si="4">+H53*M53</f>
        <v>1800</v>
      </c>
    </row>
    <row r="54" spans="1:15" x14ac:dyDescent="0.25">
      <c r="A54" s="42"/>
      <c r="B54" s="42"/>
      <c r="C54" s="35"/>
      <c r="D54" s="7" t="s">
        <v>328</v>
      </c>
      <c r="E54" s="19">
        <v>0</v>
      </c>
      <c r="F54" s="19">
        <v>0</v>
      </c>
      <c r="G54" s="31" t="s">
        <v>5</v>
      </c>
      <c r="H54" s="87">
        <v>450</v>
      </c>
      <c r="I54" s="96">
        <v>0</v>
      </c>
      <c r="J54" s="96"/>
      <c r="K54" s="87"/>
      <c r="L54" s="87"/>
      <c r="M54" s="87">
        <v>4</v>
      </c>
      <c r="N54" s="88">
        <f t="shared" si="4"/>
        <v>1800</v>
      </c>
    </row>
    <row r="55" spans="1:15" x14ac:dyDescent="0.25">
      <c r="A55" s="42"/>
      <c r="B55" s="42"/>
      <c r="C55" s="35"/>
      <c r="D55" s="7" t="s">
        <v>353</v>
      </c>
      <c r="E55" s="19">
        <v>0</v>
      </c>
      <c r="F55" s="19">
        <v>0</v>
      </c>
      <c r="G55" s="31" t="s">
        <v>194</v>
      </c>
      <c r="H55" s="87">
        <v>279</v>
      </c>
      <c r="I55" s="96">
        <v>0</v>
      </c>
      <c r="J55" s="96"/>
      <c r="K55" s="87"/>
      <c r="L55" s="87"/>
      <c r="M55" s="87">
        <v>18</v>
      </c>
      <c r="N55" s="88">
        <f>+M55*H55</f>
        <v>5022</v>
      </c>
    </row>
    <row r="56" spans="1:15" x14ac:dyDescent="0.25">
      <c r="A56" s="42"/>
      <c r="B56" s="42"/>
      <c r="C56" s="35"/>
      <c r="D56" s="7" t="s">
        <v>204</v>
      </c>
      <c r="E56" s="19">
        <v>0</v>
      </c>
      <c r="F56" s="19">
        <v>0</v>
      </c>
      <c r="G56" s="31" t="s">
        <v>118</v>
      </c>
      <c r="H56" s="87">
        <v>37.25</v>
      </c>
      <c r="I56" s="96">
        <v>0</v>
      </c>
      <c r="J56" s="96"/>
      <c r="K56" s="87"/>
      <c r="L56" s="87"/>
      <c r="M56" s="87">
        <v>40</v>
      </c>
      <c r="N56" s="88">
        <f>+H56*M56</f>
        <v>1490</v>
      </c>
    </row>
    <row r="57" spans="1:15" x14ac:dyDescent="0.25">
      <c r="A57" s="37">
        <v>11</v>
      </c>
      <c r="B57" s="13"/>
      <c r="C57" s="35" t="s">
        <v>81</v>
      </c>
      <c r="D57" s="7" t="s">
        <v>132</v>
      </c>
      <c r="E57" s="19">
        <v>700</v>
      </c>
      <c r="F57" s="19">
        <v>131600</v>
      </c>
      <c r="G57" s="31" t="s">
        <v>5</v>
      </c>
      <c r="H57" s="87">
        <v>188</v>
      </c>
      <c r="I57" s="96">
        <v>0</v>
      </c>
      <c r="J57" s="96">
        <f>+H57*I57</f>
        <v>0</v>
      </c>
      <c r="K57" s="87">
        <v>700</v>
      </c>
      <c r="L57" s="87">
        <f>+K57*H57</f>
        <v>131600</v>
      </c>
      <c r="M57" s="87">
        <v>0</v>
      </c>
      <c r="N57" s="89">
        <v>0</v>
      </c>
    </row>
    <row r="58" spans="1:15" x14ac:dyDescent="0.25">
      <c r="A58" s="37">
        <v>50</v>
      </c>
      <c r="B58" s="13" t="s">
        <v>158</v>
      </c>
      <c r="C58" s="35" t="s">
        <v>32</v>
      </c>
      <c r="D58" s="7" t="s">
        <v>35</v>
      </c>
      <c r="E58" s="19">
        <v>100</v>
      </c>
      <c r="F58" s="19">
        <v>5900</v>
      </c>
      <c r="G58" s="31" t="s">
        <v>133</v>
      </c>
      <c r="H58" s="87">
        <v>59</v>
      </c>
      <c r="I58" s="96">
        <v>0</v>
      </c>
      <c r="J58" s="96">
        <f>+H58*I58</f>
        <v>0</v>
      </c>
      <c r="K58" s="87">
        <v>82</v>
      </c>
      <c r="L58" s="87">
        <f>+K58*H58</f>
        <v>4838</v>
      </c>
      <c r="M58" s="87">
        <v>18</v>
      </c>
      <c r="N58" s="89">
        <f>+M58*H58</f>
        <v>1062</v>
      </c>
      <c r="O58" s="41"/>
    </row>
    <row r="59" spans="1:15" x14ac:dyDescent="0.25">
      <c r="A59" s="42"/>
      <c r="B59" s="42"/>
      <c r="C59" s="35"/>
      <c r="D59" s="7" t="s">
        <v>357</v>
      </c>
      <c r="E59" s="19">
        <v>0</v>
      </c>
      <c r="F59" s="19">
        <v>0</v>
      </c>
      <c r="G59" s="31" t="s">
        <v>194</v>
      </c>
      <c r="H59" s="87">
        <v>190</v>
      </c>
      <c r="I59" s="96">
        <v>1</v>
      </c>
      <c r="J59" s="96">
        <f>+H59*I59</f>
        <v>190</v>
      </c>
      <c r="K59" s="87">
        <v>0</v>
      </c>
      <c r="L59" s="87">
        <v>0</v>
      </c>
      <c r="M59" s="87">
        <f>+E59+I59-K59</f>
        <v>1</v>
      </c>
      <c r="N59" s="88">
        <f>+F59+J59+-L59</f>
        <v>190</v>
      </c>
    </row>
    <row r="60" spans="1:15" x14ac:dyDescent="0.25">
      <c r="A60" s="42"/>
      <c r="B60" s="42"/>
      <c r="C60" s="35"/>
      <c r="D60" s="7" t="s">
        <v>337</v>
      </c>
      <c r="E60" s="19">
        <v>0</v>
      </c>
      <c r="F60" s="19">
        <v>0</v>
      </c>
      <c r="G60" s="31" t="s">
        <v>25</v>
      </c>
      <c r="H60" s="87">
        <v>250</v>
      </c>
      <c r="I60" s="96">
        <v>78</v>
      </c>
      <c r="J60" s="96">
        <f t="shared" ref="J60:J72" si="5">+H60*I60</f>
        <v>19500</v>
      </c>
      <c r="K60" s="87">
        <v>0</v>
      </c>
      <c r="L60" s="87">
        <v>0</v>
      </c>
      <c r="M60" s="87">
        <f t="shared" ref="M60:M66" si="6">+E60+I60-K60</f>
        <v>78</v>
      </c>
      <c r="N60" s="88">
        <f t="shared" ref="N60:N66" si="7">+F60+J60+-L60</f>
        <v>19500</v>
      </c>
    </row>
    <row r="61" spans="1:15" x14ac:dyDescent="0.25">
      <c r="A61" s="42"/>
      <c r="B61" s="42"/>
      <c r="C61" s="35"/>
      <c r="D61" s="7" t="s">
        <v>215</v>
      </c>
      <c r="E61" s="19">
        <v>0</v>
      </c>
      <c r="F61" s="19">
        <v>0</v>
      </c>
      <c r="G61" s="31" t="s">
        <v>25</v>
      </c>
      <c r="H61" s="87">
        <v>250</v>
      </c>
      <c r="I61" s="96">
        <v>78</v>
      </c>
      <c r="J61" s="96">
        <f t="shared" si="5"/>
        <v>19500</v>
      </c>
      <c r="K61" s="87">
        <v>0</v>
      </c>
      <c r="L61" s="87">
        <v>0</v>
      </c>
      <c r="M61" s="87">
        <f t="shared" si="6"/>
        <v>78</v>
      </c>
      <c r="N61" s="88">
        <f t="shared" si="7"/>
        <v>19500</v>
      </c>
    </row>
    <row r="62" spans="1:15" x14ac:dyDescent="0.25">
      <c r="A62" s="42"/>
      <c r="B62" s="42"/>
      <c r="C62" s="35"/>
      <c r="D62" s="7" t="s">
        <v>217</v>
      </c>
      <c r="E62" s="19">
        <v>0</v>
      </c>
      <c r="F62" s="19">
        <v>0</v>
      </c>
      <c r="G62" s="31" t="s">
        <v>25</v>
      </c>
      <c r="H62" s="87">
        <v>860</v>
      </c>
      <c r="I62" s="96">
        <v>11</v>
      </c>
      <c r="J62" s="96">
        <f t="shared" si="5"/>
        <v>9460</v>
      </c>
      <c r="K62" s="87">
        <v>0</v>
      </c>
      <c r="L62" s="87">
        <v>0</v>
      </c>
      <c r="M62" s="87">
        <f t="shared" si="6"/>
        <v>11</v>
      </c>
      <c r="N62" s="88">
        <f t="shared" si="7"/>
        <v>9460</v>
      </c>
    </row>
    <row r="63" spans="1:15" x14ac:dyDescent="0.25">
      <c r="A63" s="42"/>
      <c r="B63" s="42"/>
      <c r="C63" s="35"/>
      <c r="D63" s="7" t="s">
        <v>213</v>
      </c>
      <c r="E63" s="19">
        <v>0</v>
      </c>
      <c r="F63" s="19">
        <v>0</v>
      </c>
      <c r="G63" s="31" t="s">
        <v>25</v>
      </c>
      <c r="H63" s="87">
        <v>250</v>
      </c>
      <c r="I63" s="96">
        <v>35</v>
      </c>
      <c r="J63" s="96">
        <f t="shared" si="5"/>
        <v>8750</v>
      </c>
      <c r="K63" s="87">
        <v>0</v>
      </c>
      <c r="L63" s="87">
        <v>0</v>
      </c>
      <c r="M63" s="87">
        <f t="shared" si="6"/>
        <v>35</v>
      </c>
      <c r="N63" s="88">
        <f t="shared" si="7"/>
        <v>8750</v>
      </c>
    </row>
    <row r="64" spans="1:15" x14ac:dyDescent="0.25">
      <c r="A64" s="42"/>
      <c r="B64" s="42"/>
      <c r="C64" s="35"/>
      <c r="D64" s="7" t="s">
        <v>218</v>
      </c>
      <c r="E64" s="19">
        <v>0</v>
      </c>
      <c r="F64" s="19">
        <v>0</v>
      </c>
      <c r="G64" s="31" t="s">
        <v>25</v>
      </c>
      <c r="H64" s="87">
        <v>300</v>
      </c>
      <c r="I64" s="96">
        <v>3</v>
      </c>
      <c r="J64" s="96">
        <f t="shared" si="5"/>
        <v>900</v>
      </c>
      <c r="K64" s="87">
        <v>0</v>
      </c>
      <c r="L64" s="87">
        <v>0</v>
      </c>
      <c r="M64" s="87">
        <f t="shared" si="6"/>
        <v>3</v>
      </c>
      <c r="N64" s="88">
        <f t="shared" si="7"/>
        <v>900</v>
      </c>
    </row>
    <row r="65" spans="1:14" x14ac:dyDescent="0.25">
      <c r="A65" s="42"/>
      <c r="B65" s="42"/>
      <c r="C65" s="35"/>
      <c r="D65" s="7" t="s">
        <v>345</v>
      </c>
      <c r="E65" s="19">
        <v>0</v>
      </c>
      <c r="F65" s="19">
        <v>0</v>
      </c>
      <c r="G65" s="31" t="s">
        <v>194</v>
      </c>
      <c r="H65" s="87">
        <v>750</v>
      </c>
      <c r="I65" s="96">
        <v>34</v>
      </c>
      <c r="J65" s="96">
        <f t="shared" si="5"/>
        <v>25500</v>
      </c>
      <c r="K65" s="87">
        <v>0</v>
      </c>
      <c r="L65" s="87">
        <v>0</v>
      </c>
      <c r="M65" s="87">
        <f t="shared" si="6"/>
        <v>34</v>
      </c>
      <c r="N65" s="88">
        <f t="shared" si="7"/>
        <v>25500</v>
      </c>
    </row>
    <row r="66" spans="1:14" x14ac:dyDescent="0.25">
      <c r="A66" s="42"/>
      <c r="B66" s="42"/>
      <c r="C66" s="35"/>
      <c r="D66" s="7" t="s">
        <v>274</v>
      </c>
      <c r="E66" s="19">
        <v>0</v>
      </c>
      <c r="F66" s="19">
        <v>0</v>
      </c>
      <c r="G66" s="31" t="s">
        <v>194</v>
      </c>
      <c r="H66" s="87">
        <v>134</v>
      </c>
      <c r="I66" s="96">
        <v>6</v>
      </c>
      <c r="J66" s="96">
        <f t="shared" si="5"/>
        <v>804</v>
      </c>
      <c r="K66" s="87">
        <v>0</v>
      </c>
      <c r="L66" s="87">
        <v>0</v>
      </c>
      <c r="M66" s="87">
        <f t="shared" si="6"/>
        <v>6</v>
      </c>
      <c r="N66" s="88">
        <f t="shared" si="7"/>
        <v>804</v>
      </c>
    </row>
    <row r="67" spans="1:14" x14ac:dyDescent="0.25">
      <c r="A67" s="42"/>
      <c r="B67" s="42"/>
      <c r="C67" s="35"/>
      <c r="D67" s="7" t="s">
        <v>196</v>
      </c>
      <c r="E67" s="19">
        <v>0</v>
      </c>
      <c r="F67" s="19">
        <v>0</v>
      </c>
      <c r="G67" s="31" t="s">
        <v>194</v>
      </c>
      <c r="H67" s="87">
        <v>295</v>
      </c>
      <c r="I67" s="96">
        <v>0</v>
      </c>
      <c r="J67" s="96">
        <f t="shared" si="5"/>
        <v>0</v>
      </c>
      <c r="K67" s="87"/>
      <c r="L67" s="87"/>
      <c r="M67" s="87">
        <v>89</v>
      </c>
      <c r="N67" s="88">
        <f>+H67*M67</f>
        <v>26255</v>
      </c>
    </row>
    <row r="68" spans="1:14" x14ac:dyDescent="0.25">
      <c r="A68" s="42"/>
      <c r="B68" s="42"/>
      <c r="C68" s="35"/>
      <c r="D68" s="7" t="s">
        <v>384</v>
      </c>
      <c r="E68" s="19">
        <v>0</v>
      </c>
      <c r="F68" s="19">
        <v>0</v>
      </c>
      <c r="G68" s="31" t="s">
        <v>194</v>
      </c>
      <c r="H68" s="87">
        <v>1205</v>
      </c>
      <c r="I68" s="96">
        <v>0</v>
      </c>
      <c r="J68" s="96">
        <f t="shared" si="5"/>
        <v>0</v>
      </c>
      <c r="K68" s="87"/>
      <c r="L68" s="87"/>
      <c r="M68" s="87">
        <v>2</v>
      </c>
      <c r="N68" s="88">
        <f t="shared" ref="N68:N73" si="8">+H68*M68</f>
        <v>2410</v>
      </c>
    </row>
    <row r="69" spans="1:14" x14ac:dyDescent="0.25">
      <c r="A69" s="42"/>
      <c r="B69" s="42"/>
      <c r="C69" s="35"/>
      <c r="D69" s="7" t="s">
        <v>383</v>
      </c>
      <c r="E69" s="19">
        <v>0</v>
      </c>
      <c r="F69" s="19">
        <v>0</v>
      </c>
      <c r="G69" s="31" t="s">
        <v>194</v>
      </c>
      <c r="H69" s="87">
        <v>1575</v>
      </c>
      <c r="I69" s="96">
        <v>0</v>
      </c>
      <c r="J69" s="96">
        <f t="shared" si="5"/>
        <v>0</v>
      </c>
      <c r="K69" s="87"/>
      <c r="L69" s="87"/>
      <c r="M69" s="87">
        <v>3</v>
      </c>
      <c r="N69" s="88">
        <f t="shared" si="8"/>
        <v>4725</v>
      </c>
    </row>
    <row r="70" spans="1:14" x14ac:dyDescent="0.25">
      <c r="A70" s="42"/>
      <c r="B70" s="42"/>
      <c r="C70" s="35"/>
      <c r="D70" s="7" t="s">
        <v>381</v>
      </c>
      <c r="E70" s="19">
        <v>0</v>
      </c>
      <c r="F70" s="19">
        <v>0</v>
      </c>
      <c r="G70" s="31" t="s">
        <v>194</v>
      </c>
      <c r="H70" s="87">
        <v>1065</v>
      </c>
      <c r="I70" s="96">
        <v>0</v>
      </c>
      <c r="J70" s="96">
        <f t="shared" si="5"/>
        <v>0</v>
      </c>
      <c r="K70" s="87"/>
      <c r="L70" s="87"/>
      <c r="M70" s="87">
        <v>3</v>
      </c>
      <c r="N70" s="88">
        <f t="shared" si="8"/>
        <v>3195</v>
      </c>
    </row>
    <row r="71" spans="1:14" x14ac:dyDescent="0.25">
      <c r="A71" s="42"/>
      <c r="B71" s="42"/>
      <c r="C71" s="35"/>
      <c r="D71" s="7" t="s">
        <v>382</v>
      </c>
      <c r="E71" s="19">
        <v>0</v>
      </c>
      <c r="F71" s="19">
        <v>0</v>
      </c>
      <c r="G71" s="31" t="s">
        <v>194</v>
      </c>
      <c r="H71" s="87">
        <v>785</v>
      </c>
      <c r="I71" s="96">
        <v>0</v>
      </c>
      <c r="J71" s="96">
        <f t="shared" si="5"/>
        <v>0</v>
      </c>
      <c r="K71" s="87"/>
      <c r="L71" s="87"/>
      <c r="M71" s="87">
        <v>3</v>
      </c>
      <c r="N71" s="88">
        <f t="shared" si="8"/>
        <v>2355</v>
      </c>
    </row>
    <row r="72" spans="1:14" x14ac:dyDescent="0.25">
      <c r="A72" s="42"/>
      <c r="B72" s="42"/>
      <c r="C72" s="35"/>
      <c r="D72" s="7" t="s">
        <v>385</v>
      </c>
      <c r="E72" s="19">
        <v>0</v>
      </c>
      <c r="F72" s="19">
        <v>0</v>
      </c>
      <c r="G72" s="31" t="s">
        <v>194</v>
      </c>
      <c r="H72" s="87">
        <v>835</v>
      </c>
      <c r="I72" s="96">
        <v>0</v>
      </c>
      <c r="J72" s="96">
        <f t="shared" si="5"/>
        <v>0</v>
      </c>
      <c r="K72" s="87"/>
      <c r="L72" s="87"/>
      <c r="M72" s="87">
        <v>1</v>
      </c>
      <c r="N72" s="88">
        <f t="shared" si="8"/>
        <v>835</v>
      </c>
    </row>
    <row r="73" spans="1:14" x14ac:dyDescent="0.25">
      <c r="A73" s="42"/>
      <c r="B73" s="42"/>
      <c r="C73" s="35"/>
      <c r="D73" s="7" t="s">
        <v>386</v>
      </c>
      <c r="E73" s="19">
        <v>0</v>
      </c>
      <c r="F73" s="19">
        <v>0</v>
      </c>
      <c r="G73" s="31" t="s">
        <v>194</v>
      </c>
      <c r="H73" s="87">
        <v>835</v>
      </c>
      <c r="I73" s="96">
        <v>0</v>
      </c>
      <c r="J73" s="96"/>
      <c r="K73" s="87"/>
      <c r="L73" s="87"/>
      <c r="M73" s="87">
        <v>1</v>
      </c>
      <c r="N73" s="88">
        <f t="shared" si="8"/>
        <v>835</v>
      </c>
    </row>
    <row r="74" spans="1:14" x14ac:dyDescent="0.25">
      <c r="A74" s="37">
        <v>52</v>
      </c>
      <c r="B74" s="13"/>
      <c r="C74" s="35" t="s">
        <v>36</v>
      </c>
      <c r="D74" s="7" t="s">
        <v>37</v>
      </c>
      <c r="E74" s="19">
        <v>12</v>
      </c>
      <c r="F74" s="19">
        <v>7200</v>
      </c>
      <c r="G74" s="31" t="s">
        <v>5</v>
      </c>
      <c r="H74" s="87">
        <v>600</v>
      </c>
      <c r="I74" s="96">
        <v>0</v>
      </c>
      <c r="J74" s="96">
        <f>+H74*I74</f>
        <v>0</v>
      </c>
      <c r="K74" s="87">
        <v>12</v>
      </c>
      <c r="L74" s="87">
        <f>+K74*H74</f>
        <v>7200</v>
      </c>
      <c r="M74" s="87">
        <v>0</v>
      </c>
      <c r="N74" s="89">
        <v>0</v>
      </c>
    </row>
    <row r="75" spans="1:14" x14ac:dyDescent="0.25">
      <c r="A75" s="37">
        <v>52</v>
      </c>
      <c r="B75" s="13" t="s">
        <v>158</v>
      </c>
      <c r="C75" s="35" t="s">
        <v>36</v>
      </c>
      <c r="D75" s="7" t="s">
        <v>37</v>
      </c>
      <c r="E75" s="19">
        <v>11</v>
      </c>
      <c r="F75" s="19">
        <v>29918.899999999994</v>
      </c>
      <c r="G75" s="31" t="s">
        <v>5</v>
      </c>
      <c r="H75" s="87">
        <v>2719.8999999999996</v>
      </c>
      <c r="I75" s="96">
        <v>0</v>
      </c>
      <c r="J75" s="96">
        <f>+H75*I75</f>
        <v>0</v>
      </c>
      <c r="K75" s="87">
        <v>3</v>
      </c>
      <c r="L75" s="87">
        <f>+K75*H75</f>
        <v>8159.6999999999989</v>
      </c>
      <c r="M75" s="87">
        <f>+E75+I75-K75</f>
        <v>8</v>
      </c>
      <c r="N75" s="89">
        <f>+M75*H75</f>
        <v>21759.199999999997</v>
      </c>
    </row>
    <row r="76" spans="1:14" x14ac:dyDescent="0.25">
      <c r="A76" s="37"/>
      <c r="B76" s="13"/>
      <c r="C76" s="35"/>
      <c r="D76" s="7" t="s">
        <v>446</v>
      </c>
      <c r="E76" s="19">
        <v>0</v>
      </c>
      <c r="F76" s="19">
        <v>0</v>
      </c>
      <c r="G76" s="31" t="s">
        <v>198</v>
      </c>
      <c r="H76" s="87">
        <v>1626</v>
      </c>
      <c r="I76" s="96">
        <v>10</v>
      </c>
      <c r="J76" s="96"/>
      <c r="K76" s="87"/>
      <c r="L76" s="87"/>
      <c r="M76" s="87">
        <v>11</v>
      </c>
      <c r="N76" s="89">
        <f>+M76*H76</f>
        <v>17886</v>
      </c>
    </row>
    <row r="77" spans="1:14" x14ac:dyDescent="0.25">
      <c r="A77" s="42"/>
      <c r="B77" s="42"/>
      <c r="C77" s="35"/>
      <c r="D77" s="7" t="s">
        <v>236</v>
      </c>
      <c r="E77" s="19">
        <v>0</v>
      </c>
      <c r="F77" s="19">
        <v>0</v>
      </c>
      <c r="G77" s="31" t="s">
        <v>198</v>
      </c>
      <c r="H77" s="87">
        <v>475</v>
      </c>
      <c r="I77" s="96">
        <v>0</v>
      </c>
      <c r="J77" s="96"/>
      <c r="K77" s="87"/>
      <c r="L77" s="87"/>
      <c r="M77" s="87">
        <v>3</v>
      </c>
      <c r="N77" s="88">
        <f>+H77*M77</f>
        <v>1425</v>
      </c>
    </row>
    <row r="78" spans="1:14" x14ac:dyDescent="0.25">
      <c r="A78" s="42"/>
      <c r="B78" s="42"/>
      <c r="C78" s="35"/>
      <c r="D78" s="7" t="s">
        <v>230</v>
      </c>
      <c r="E78" s="19">
        <v>0</v>
      </c>
      <c r="F78" s="19">
        <v>0</v>
      </c>
      <c r="G78" s="31" t="s">
        <v>198</v>
      </c>
      <c r="H78" s="87">
        <v>1200</v>
      </c>
      <c r="I78" s="96">
        <v>0</v>
      </c>
      <c r="J78" s="96"/>
      <c r="K78" s="87"/>
      <c r="L78" s="87"/>
      <c r="M78" s="87">
        <v>44</v>
      </c>
      <c r="N78" s="88">
        <f t="shared" ref="N78:N79" si="9">+H78*M78</f>
        <v>52800</v>
      </c>
    </row>
    <row r="79" spans="1:14" x14ac:dyDescent="0.25">
      <c r="A79" s="42"/>
      <c r="B79" s="42"/>
      <c r="C79" s="35"/>
      <c r="D79" s="7" t="s">
        <v>230</v>
      </c>
      <c r="E79" s="19">
        <v>0</v>
      </c>
      <c r="F79" s="19">
        <v>0</v>
      </c>
      <c r="G79" s="31" t="s">
        <v>198</v>
      </c>
      <c r="H79" s="87">
        <v>1969</v>
      </c>
      <c r="I79" s="96">
        <v>0</v>
      </c>
      <c r="J79" s="96"/>
      <c r="K79" s="87"/>
      <c r="L79" s="87"/>
      <c r="M79" s="87">
        <v>39</v>
      </c>
      <c r="N79" s="88">
        <f t="shared" si="9"/>
        <v>76791</v>
      </c>
    </row>
    <row r="80" spans="1:14" x14ac:dyDescent="0.25">
      <c r="A80" s="37">
        <v>5</v>
      </c>
      <c r="B80" s="13"/>
      <c r="C80" s="35" t="s">
        <v>38</v>
      </c>
      <c r="D80" s="7" t="s">
        <v>119</v>
      </c>
      <c r="E80" s="19">
        <v>50</v>
      </c>
      <c r="F80" s="19">
        <v>28910.000000000004</v>
      </c>
      <c r="G80" s="31" t="s">
        <v>5</v>
      </c>
      <c r="H80" s="87">
        <v>578.20000000000005</v>
      </c>
      <c r="I80" s="96">
        <v>5</v>
      </c>
      <c r="J80" s="96">
        <f t="shared" ref="J80:J86" si="10">+H80*I80</f>
        <v>2891</v>
      </c>
      <c r="K80" s="87">
        <v>50</v>
      </c>
      <c r="L80" s="87">
        <f>+K80*H80</f>
        <v>28910.000000000004</v>
      </c>
      <c r="M80" s="87">
        <v>0</v>
      </c>
      <c r="N80" s="89">
        <v>0</v>
      </c>
    </row>
    <row r="81" spans="1:14" x14ac:dyDescent="0.25">
      <c r="A81" s="37">
        <v>5</v>
      </c>
      <c r="B81" s="13" t="s">
        <v>154</v>
      </c>
      <c r="C81" s="35" t="s">
        <v>38</v>
      </c>
      <c r="D81" s="7" t="s">
        <v>119</v>
      </c>
      <c r="E81" s="19">
        <v>40</v>
      </c>
      <c r="F81" s="19">
        <v>16991.999999999996</v>
      </c>
      <c r="G81" s="31" t="s">
        <v>5</v>
      </c>
      <c r="H81" s="87">
        <v>424.79999999999995</v>
      </c>
      <c r="I81" s="96">
        <v>0</v>
      </c>
      <c r="J81" s="96">
        <f t="shared" si="10"/>
        <v>0</v>
      </c>
      <c r="K81" s="87">
        <v>40</v>
      </c>
      <c r="L81" s="87">
        <f>+K81*H81</f>
        <v>16992</v>
      </c>
      <c r="M81" s="87">
        <v>0</v>
      </c>
      <c r="N81" s="89">
        <v>0</v>
      </c>
    </row>
    <row r="82" spans="1:14" x14ac:dyDescent="0.25">
      <c r="A82" s="37"/>
      <c r="B82" s="13"/>
      <c r="C82" s="35"/>
      <c r="D82" s="7" t="s">
        <v>238</v>
      </c>
      <c r="E82" s="19">
        <v>0</v>
      </c>
      <c r="F82" s="19">
        <v>0</v>
      </c>
      <c r="G82" s="31" t="s">
        <v>5</v>
      </c>
      <c r="H82" s="87">
        <v>850</v>
      </c>
      <c r="I82" s="96">
        <v>0</v>
      </c>
      <c r="J82" s="96">
        <f t="shared" si="10"/>
        <v>0</v>
      </c>
      <c r="K82" s="87">
        <v>0</v>
      </c>
      <c r="L82" s="87">
        <v>0</v>
      </c>
      <c r="M82" s="87">
        <v>18</v>
      </c>
      <c r="N82" s="89">
        <f>+H82*M82</f>
        <v>15300</v>
      </c>
    </row>
    <row r="83" spans="1:14" x14ac:dyDescent="0.25">
      <c r="A83" s="37">
        <v>17</v>
      </c>
      <c r="B83" s="13"/>
      <c r="C83" s="35" t="s">
        <v>39</v>
      </c>
      <c r="D83" s="7" t="s">
        <v>175</v>
      </c>
      <c r="E83" s="19">
        <v>150</v>
      </c>
      <c r="F83" s="19">
        <v>31860</v>
      </c>
      <c r="G83" s="31" t="s">
        <v>4</v>
      </c>
      <c r="H83" s="87">
        <v>212.4</v>
      </c>
      <c r="I83" s="96">
        <v>0</v>
      </c>
      <c r="J83" s="96">
        <f t="shared" si="10"/>
        <v>0</v>
      </c>
      <c r="K83" s="87">
        <v>150</v>
      </c>
      <c r="L83" s="87">
        <f>+K83*H83</f>
        <v>31860</v>
      </c>
      <c r="M83" s="87">
        <v>0</v>
      </c>
      <c r="N83" s="89">
        <v>0</v>
      </c>
    </row>
    <row r="84" spans="1:14" x14ac:dyDescent="0.25">
      <c r="A84" s="37">
        <v>18</v>
      </c>
      <c r="B84" s="13"/>
      <c r="C84" s="35" t="s">
        <v>39</v>
      </c>
      <c r="D84" s="7" t="s">
        <v>112</v>
      </c>
      <c r="E84" s="19">
        <v>300</v>
      </c>
      <c r="F84" s="19">
        <v>185850</v>
      </c>
      <c r="G84" s="31" t="s">
        <v>4</v>
      </c>
      <c r="H84" s="87">
        <v>619.5</v>
      </c>
      <c r="I84" s="96">
        <v>0</v>
      </c>
      <c r="J84" s="96">
        <f t="shared" si="10"/>
        <v>0</v>
      </c>
      <c r="K84" s="87">
        <v>300</v>
      </c>
      <c r="L84" s="87">
        <f>+K84*H84</f>
        <v>185850</v>
      </c>
      <c r="M84" s="87">
        <v>0</v>
      </c>
      <c r="N84" s="89">
        <v>0</v>
      </c>
    </row>
    <row r="85" spans="1:14" x14ac:dyDescent="0.25">
      <c r="A85" s="37">
        <v>19</v>
      </c>
      <c r="B85" s="13"/>
      <c r="C85" s="35" t="s">
        <v>40</v>
      </c>
      <c r="D85" s="7" t="s">
        <v>111</v>
      </c>
      <c r="E85" s="19">
        <v>300</v>
      </c>
      <c r="F85" s="19">
        <v>291165</v>
      </c>
      <c r="G85" s="31" t="s">
        <v>4</v>
      </c>
      <c r="H85" s="87">
        <v>970.55</v>
      </c>
      <c r="I85" s="96">
        <v>0</v>
      </c>
      <c r="J85" s="96">
        <f t="shared" si="10"/>
        <v>0</v>
      </c>
      <c r="K85" s="87">
        <v>300</v>
      </c>
      <c r="L85" s="87">
        <f>+K85*H85</f>
        <v>291165</v>
      </c>
      <c r="M85" s="87">
        <v>0</v>
      </c>
      <c r="N85" s="89">
        <v>0</v>
      </c>
    </row>
    <row r="86" spans="1:14" x14ac:dyDescent="0.25">
      <c r="A86" s="37"/>
      <c r="B86" s="13"/>
      <c r="C86" s="35"/>
      <c r="D86" s="7" t="s">
        <v>209</v>
      </c>
      <c r="E86" s="19">
        <v>0</v>
      </c>
      <c r="F86" s="19">
        <v>0</v>
      </c>
      <c r="G86" s="31" t="s">
        <v>118</v>
      </c>
      <c r="H86" s="87">
        <v>80.239999999999995</v>
      </c>
      <c r="I86" s="96">
        <v>0</v>
      </c>
      <c r="J86" s="96">
        <f t="shared" si="10"/>
        <v>0</v>
      </c>
      <c r="K86" s="87"/>
      <c r="L86" s="87"/>
      <c r="M86" s="87">
        <v>210</v>
      </c>
      <c r="N86" s="89">
        <f>+H86*M86</f>
        <v>16850.399999999998</v>
      </c>
    </row>
    <row r="87" spans="1:14" x14ac:dyDescent="0.25">
      <c r="A87" s="37"/>
      <c r="B87" s="13"/>
      <c r="C87" s="35"/>
      <c r="D87" s="7" t="s">
        <v>208</v>
      </c>
      <c r="E87" s="19">
        <v>0</v>
      </c>
      <c r="F87" s="19">
        <v>0</v>
      </c>
      <c r="G87" s="31" t="s">
        <v>118</v>
      </c>
      <c r="H87" s="87">
        <v>202.95999999999998</v>
      </c>
      <c r="I87" s="96">
        <v>0</v>
      </c>
      <c r="J87" s="96"/>
      <c r="K87" s="87"/>
      <c r="L87" s="87"/>
      <c r="M87" s="87">
        <v>245</v>
      </c>
      <c r="N87" s="89">
        <f t="shared" ref="N87:N88" si="11">+H87*M87</f>
        <v>49725.2</v>
      </c>
    </row>
    <row r="88" spans="1:14" x14ac:dyDescent="0.25">
      <c r="A88" s="37"/>
      <c r="B88" s="13"/>
      <c r="C88" s="35"/>
      <c r="D88" s="7" t="s">
        <v>439</v>
      </c>
      <c r="E88" s="19">
        <v>0</v>
      </c>
      <c r="F88" s="19">
        <v>0</v>
      </c>
      <c r="G88" s="31" t="s">
        <v>118</v>
      </c>
      <c r="H88" s="87">
        <v>48.6</v>
      </c>
      <c r="I88" s="96">
        <v>0</v>
      </c>
      <c r="J88" s="96"/>
      <c r="K88" s="87"/>
      <c r="L88" s="87"/>
      <c r="M88" s="87">
        <v>75</v>
      </c>
      <c r="N88" s="89">
        <f t="shared" si="11"/>
        <v>3645</v>
      </c>
    </row>
    <row r="89" spans="1:14" x14ac:dyDescent="0.25">
      <c r="A89" s="37">
        <v>65</v>
      </c>
      <c r="B89" s="13" t="s">
        <v>158</v>
      </c>
      <c r="C89" s="35" t="s">
        <v>82</v>
      </c>
      <c r="D89" s="7" t="s">
        <v>128</v>
      </c>
      <c r="E89" s="19">
        <v>19</v>
      </c>
      <c r="F89" s="19">
        <v>4708.2000000000007</v>
      </c>
      <c r="G89" s="31" t="s">
        <v>5</v>
      </c>
      <c r="H89" s="87">
        <v>247.79999999999998</v>
      </c>
      <c r="I89" s="96">
        <v>0</v>
      </c>
      <c r="J89" s="96">
        <f>+H89*I89</f>
        <v>0</v>
      </c>
      <c r="K89" s="87">
        <v>10</v>
      </c>
      <c r="L89" s="87">
        <f>+K89*H89</f>
        <v>2478</v>
      </c>
      <c r="M89" s="87">
        <v>9</v>
      </c>
      <c r="N89" s="89">
        <f>+H89*M89</f>
        <v>2230.1999999999998</v>
      </c>
    </row>
    <row r="90" spans="1:14" x14ac:dyDescent="0.25">
      <c r="A90" s="42"/>
      <c r="B90" s="42"/>
      <c r="C90" s="35"/>
      <c r="D90" s="7" t="s">
        <v>299</v>
      </c>
      <c r="E90" s="19">
        <v>0</v>
      </c>
      <c r="F90" s="19">
        <v>0</v>
      </c>
      <c r="G90" s="31">
        <v>0</v>
      </c>
      <c r="H90" s="87">
        <v>1572.5</v>
      </c>
      <c r="I90" s="96">
        <v>0</v>
      </c>
      <c r="J90" s="96"/>
      <c r="K90" s="87"/>
      <c r="L90" s="87"/>
      <c r="M90" s="87">
        <v>1</v>
      </c>
      <c r="N90" s="88">
        <f>+H90*M90</f>
        <v>1572.5</v>
      </c>
    </row>
    <row r="91" spans="1:14" x14ac:dyDescent="0.25">
      <c r="A91" s="42"/>
      <c r="B91" s="42"/>
      <c r="C91" s="35"/>
      <c r="D91" s="7" t="s">
        <v>222</v>
      </c>
      <c r="E91" s="19">
        <v>0</v>
      </c>
      <c r="F91" s="19">
        <v>0</v>
      </c>
      <c r="G91" s="31">
        <v>0</v>
      </c>
      <c r="H91" s="87">
        <v>200</v>
      </c>
      <c r="I91" s="96">
        <v>0</v>
      </c>
      <c r="J91" s="96"/>
      <c r="K91" s="87"/>
      <c r="L91" s="87"/>
      <c r="M91" s="87">
        <v>6</v>
      </c>
      <c r="N91" s="88">
        <f t="shared" ref="N91:N95" si="12">+H91*M91</f>
        <v>1200</v>
      </c>
    </row>
    <row r="92" spans="1:14" x14ac:dyDescent="0.25">
      <c r="A92" s="42"/>
      <c r="B92" s="42"/>
      <c r="C92" s="35"/>
      <c r="D92" s="7" t="s">
        <v>221</v>
      </c>
      <c r="E92" s="19">
        <v>0</v>
      </c>
      <c r="F92" s="19">
        <v>0</v>
      </c>
      <c r="G92" s="31">
        <v>0</v>
      </c>
      <c r="H92" s="87">
        <v>500</v>
      </c>
      <c r="I92" s="96">
        <v>0</v>
      </c>
      <c r="J92" s="96"/>
      <c r="K92" s="87"/>
      <c r="L92" s="87"/>
      <c r="M92" s="87">
        <v>235</v>
      </c>
      <c r="N92" s="88">
        <f t="shared" si="12"/>
        <v>117500</v>
      </c>
    </row>
    <row r="93" spans="1:14" x14ac:dyDescent="0.25">
      <c r="A93" s="42"/>
      <c r="B93" s="42"/>
      <c r="C93" s="35"/>
      <c r="D93" s="7" t="s">
        <v>220</v>
      </c>
      <c r="E93" s="19">
        <v>0</v>
      </c>
      <c r="F93" s="19">
        <v>0</v>
      </c>
      <c r="G93" s="31">
        <v>0</v>
      </c>
      <c r="H93" s="87">
        <v>900</v>
      </c>
      <c r="I93" s="96">
        <v>0</v>
      </c>
      <c r="J93" s="96"/>
      <c r="K93" s="87"/>
      <c r="L93" s="87"/>
      <c r="M93" s="87">
        <v>16</v>
      </c>
      <c r="N93" s="88">
        <f t="shared" si="12"/>
        <v>14400</v>
      </c>
    </row>
    <row r="94" spans="1:14" x14ac:dyDescent="0.25">
      <c r="A94" s="42"/>
      <c r="B94" s="42"/>
      <c r="C94" s="35"/>
      <c r="D94" s="7" t="s">
        <v>389</v>
      </c>
      <c r="E94" s="19">
        <v>0</v>
      </c>
      <c r="F94" s="19">
        <v>0</v>
      </c>
      <c r="G94" s="31">
        <v>0</v>
      </c>
      <c r="H94" s="87">
        <v>325</v>
      </c>
      <c r="I94" s="96">
        <v>0</v>
      </c>
      <c r="J94" s="96"/>
      <c r="K94" s="87"/>
      <c r="L94" s="87"/>
      <c r="M94" s="87">
        <v>4</v>
      </c>
      <c r="N94" s="88">
        <f t="shared" si="12"/>
        <v>1300</v>
      </c>
    </row>
    <row r="95" spans="1:14" x14ac:dyDescent="0.25">
      <c r="A95" s="42"/>
      <c r="B95" s="42"/>
      <c r="C95" s="35"/>
      <c r="D95" s="7" t="s">
        <v>273</v>
      </c>
      <c r="E95" s="19">
        <v>0</v>
      </c>
      <c r="F95" s="19">
        <v>0</v>
      </c>
      <c r="G95" s="31">
        <v>0</v>
      </c>
      <c r="H95" s="87">
        <v>1425</v>
      </c>
      <c r="I95" s="96">
        <v>12</v>
      </c>
      <c r="J95" s="96"/>
      <c r="K95" s="87"/>
      <c r="L95" s="87"/>
      <c r="M95" s="87">
        <v>4</v>
      </c>
      <c r="N95" s="88">
        <f t="shared" si="12"/>
        <v>5700</v>
      </c>
    </row>
    <row r="96" spans="1:14" x14ac:dyDescent="0.25">
      <c r="A96" s="37">
        <v>37</v>
      </c>
      <c r="B96" s="13" t="s">
        <v>152</v>
      </c>
      <c r="C96" s="35" t="s">
        <v>22</v>
      </c>
      <c r="D96" s="7" t="s">
        <v>109</v>
      </c>
      <c r="E96" s="19">
        <v>46</v>
      </c>
      <c r="F96" s="19">
        <v>6151.7331524000001</v>
      </c>
      <c r="G96" s="31" t="s">
        <v>133</v>
      </c>
      <c r="H96" s="87">
        <v>133.7333294</v>
      </c>
      <c r="I96" s="96">
        <v>25</v>
      </c>
      <c r="J96" s="96">
        <f t="shared" ref="J96:J104" si="13">+H96*I96</f>
        <v>3343.3332350000001</v>
      </c>
      <c r="K96" s="87">
        <v>46</v>
      </c>
      <c r="L96" s="87">
        <f t="shared" ref="L96:L103" si="14">+K96*H96</f>
        <v>6151.7331524000001</v>
      </c>
      <c r="M96" s="87">
        <v>0</v>
      </c>
      <c r="N96" s="89">
        <v>0</v>
      </c>
    </row>
    <row r="97" spans="1:14" x14ac:dyDescent="0.25">
      <c r="A97" s="37">
        <v>42</v>
      </c>
      <c r="B97" s="13" t="s">
        <v>152</v>
      </c>
      <c r="C97" s="35" t="s">
        <v>28</v>
      </c>
      <c r="D97" s="7" t="s">
        <v>110</v>
      </c>
      <c r="E97" s="19">
        <v>122</v>
      </c>
      <c r="F97" s="19">
        <v>54944.639999999999</v>
      </c>
      <c r="G97" s="31" t="s">
        <v>133</v>
      </c>
      <c r="H97" s="87">
        <v>450.37</v>
      </c>
      <c r="I97" s="96">
        <v>0</v>
      </c>
      <c r="J97" s="96">
        <f t="shared" si="13"/>
        <v>0</v>
      </c>
      <c r="K97" s="87">
        <v>122</v>
      </c>
      <c r="L97" s="87">
        <f t="shared" si="14"/>
        <v>54945.14</v>
      </c>
      <c r="M97" s="87">
        <v>0</v>
      </c>
      <c r="N97" s="89">
        <v>0</v>
      </c>
    </row>
    <row r="98" spans="1:14" x14ac:dyDescent="0.25">
      <c r="A98" s="37">
        <v>44</v>
      </c>
      <c r="B98" s="13" t="s">
        <v>152</v>
      </c>
      <c r="C98" s="35" t="s">
        <v>46</v>
      </c>
      <c r="D98" s="7" t="s">
        <v>116</v>
      </c>
      <c r="E98" s="19">
        <v>18</v>
      </c>
      <c r="F98" s="19">
        <v>2548.8000000000011</v>
      </c>
      <c r="G98" s="31" t="s">
        <v>5</v>
      </c>
      <c r="H98" s="87">
        <v>141.6</v>
      </c>
      <c r="I98" s="96">
        <v>30</v>
      </c>
      <c r="J98" s="96">
        <f t="shared" si="13"/>
        <v>4248</v>
      </c>
      <c r="K98" s="87">
        <v>18</v>
      </c>
      <c r="L98" s="87">
        <f t="shared" si="14"/>
        <v>2548.7999999999997</v>
      </c>
      <c r="M98" s="87">
        <v>0</v>
      </c>
      <c r="N98" s="89">
        <v>0</v>
      </c>
    </row>
    <row r="99" spans="1:14" x14ac:dyDescent="0.25">
      <c r="A99" s="37">
        <v>43</v>
      </c>
      <c r="B99" s="13"/>
      <c r="C99" s="35" t="s">
        <v>31</v>
      </c>
      <c r="D99" s="7" t="s">
        <v>117</v>
      </c>
      <c r="E99" s="19">
        <v>30</v>
      </c>
      <c r="F99" s="19">
        <v>38353.800000000003</v>
      </c>
      <c r="G99" s="31" t="s">
        <v>133</v>
      </c>
      <c r="H99" s="87">
        <v>1278.46</v>
      </c>
      <c r="I99" s="96">
        <v>0</v>
      </c>
      <c r="J99" s="96">
        <f t="shared" si="13"/>
        <v>0</v>
      </c>
      <c r="K99" s="87">
        <v>30</v>
      </c>
      <c r="L99" s="87">
        <f t="shared" si="14"/>
        <v>38353.800000000003</v>
      </c>
      <c r="M99" s="87">
        <v>0</v>
      </c>
      <c r="N99" s="89">
        <v>0</v>
      </c>
    </row>
    <row r="100" spans="1:14" x14ac:dyDescent="0.25">
      <c r="A100" s="37">
        <v>54</v>
      </c>
      <c r="B100" s="13"/>
      <c r="C100" s="35" t="s">
        <v>43</v>
      </c>
      <c r="D100" s="7" t="s">
        <v>45</v>
      </c>
      <c r="E100" s="19">
        <v>12</v>
      </c>
      <c r="F100" s="19">
        <v>1416</v>
      </c>
      <c r="G100" s="31" t="s">
        <v>18</v>
      </c>
      <c r="H100" s="87">
        <v>118</v>
      </c>
      <c r="I100" s="96">
        <v>0</v>
      </c>
      <c r="J100" s="96">
        <f t="shared" si="13"/>
        <v>0</v>
      </c>
      <c r="K100" s="87">
        <v>12</v>
      </c>
      <c r="L100" s="87">
        <f t="shared" si="14"/>
        <v>1416</v>
      </c>
      <c r="M100" s="87">
        <v>0</v>
      </c>
      <c r="N100" s="89">
        <v>0</v>
      </c>
    </row>
    <row r="101" spans="1:14" x14ac:dyDescent="0.25">
      <c r="A101" s="37">
        <v>55</v>
      </c>
      <c r="B101" s="13"/>
      <c r="C101" s="35" t="s">
        <v>44</v>
      </c>
      <c r="D101" s="7" t="s">
        <v>134</v>
      </c>
      <c r="E101" s="19">
        <v>50</v>
      </c>
      <c r="F101" s="19">
        <v>4425</v>
      </c>
      <c r="G101" s="31" t="s">
        <v>18</v>
      </c>
      <c r="H101" s="87">
        <v>88.5</v>
      </c>
      <c r="I101" s="96">
        <v>26</v>
      </c>
      <c r="J101" s="96">
        <f t="shared" si="13"/>
        <v>2301</v>
      </c>
      <c r="K101" s="87">
        <v>50</v>
      </c>
      <c r="L101" s="87">
        <f t="shared" si="14"/>
        <v>4425</v>
      </c>
      <c r="M101" s="87">
        <v>0</v>
      </c>
      <c r="N101" s="89">
        <v>0</v>
      </c>
    </row>
    <row r="102" spans="1:14" x14ac:dyDescent="0.25">
      <c r="A102" s="37">
        <v>55</v>
      </c>
      <c r="B102" s="13" t="s">
        <v>158</v>
      </c>
      <c r="C102" s="35" t="s">
        <v>44</v>
      </c>
      <c r="D102" s="7" t="s">
        <v>134</v>
      </c>
      <c r="E102" s="19">
        <v>26</v>
      </c>
      <c r="F102" s="19">
        <v>1472.6400000000003</v>
      </c>
      <c r="G102" s="31" t="s">
        <v>18</v>
      </c>
      <c r="H102" s="87">
        <v>56.64</v>
      </c>
      <c r="I102" s="96">
        <v>0</v>
      </c>
      <c r="J102" s="96">
        <f t="shared" si="13"/>
        <v>0</v>
      </c>
      <c r="K102" s="87">
        <v>26</v>
      </c>
      <c r="L102" s="87">
        <f t="shared" si="14"/>
        <v>1472.64</v>
      </c>
      <c r="M102" s="87">
        <v>0</v>
      </c>
      <c r="N102" s="89">
        <v>0</v>
      </c>
    </row>
    <row r="103" spans="1:14" x14ac:dyDescent="0.25">
      <c r="A103" s="37">
        <v>54</v>
      </c>
      <c r="B103" s="13" t="s">
        <v>158</v>
      </c>
      <c r="C103" s="35" t="s">
        <v>43</v>
      </c>
      <c r="D103" s="7" t="s">
        <v>45</v>
      </c>
      <c r="E103" s="19">
        <v>17</v>
      </c>
      <c r="F103" s="19">
        <v>621.85999999999967</v>
      </c>
      <c r="G103" s="31" t="s">
        <v>18</v>
      </c>
      <c r="H103" s="87">
        <v>36.58</v>
      </c>
      <c r="I103" s="96">
        <v>0</v>
      </c>
      <c r="J103" s="96">
        <f t="shared" si="13"/>
        <v>0</v>
      </c>
      <c r="K103" s="87">
        <v>17</v>
      </c>
      <c r="L103" s="87">
        <f t="shared" si="14"/>
        <v>621.86</v>
      </c>
      <c r="M103" s="87">
        <v>0</v>
      </c>
      <c r="N103" s="89">
        <v>0</v>
      </c>
    </row>
    <row r="104" spans="1:14" x14ac:dyDescent="0.25">
      <c r="A104" s="42"/>
      <c r="B104" s="42"/>
      <c r="C104" s="35"/>
      <c r="D104" s="7" t="s">
        <v>333</v>
      </c>
      <c r="E104" s="19">
        <v>0</v>
      </c>
      <c r="F104" s="19">
        <v>0</v>
      </c>
      <c r="G104" s="31" t="s">
        <v>198</v>
      </c>
      <c r="H104" s="87">
        <v>54</v>
      </c>
      <c r="I104" s="96">
        <v>0</v>
      </c>
      <c r="J104" s="96">
        <f t="shared" si="13"/>
        <v>0</v>
      </c>
      <c r="K104" s="87"/>
      <c r="L104" s="87"/>
      <c r="M104" s="87">
        <v>18</v>
      </c>
      <c r="N104" s="88">
        <f>+H104*M104</f>
        <v>972</v>
      </c>
    </row>
    <row r="105" spans="1:14" x14ac:dyDescent="0.25">
      <c r="A105" s="42"/>
      <c r="B105" s="42"/>
      <c r="C105" s="35"/>
      <c r="D105" s="7" t="s">
        <v>335</v>
      </c>
      <c r="E105" s="19">
        <v>0</v>
      </c>
      <c r="F105" s="19">
        <v>0</v>
      </c>
      <c r="G105" s="31" t="s">
        <v>194</v>
      </c>
      <c r="H105" s="87">
        <v>2250</v>
      </c>
      <c r="I105" s="96">
        <v>0</v>
      </c>
      <c r="J105" s="96"/>
      <c r="K105" s="87"/>
      <c r="L105" s="87"/>
      <c r="M105" s="87">
        <v>9</v>
      </c>
      <c r="N105" s="88">
        <f t="shared" ref="N105:N115" si="15">+H105*M105</f>
        <v>20250</v>
      </c>
    </row>
    <row r="106" spans="1:14" x14ac:dyDescent="0.25">
      <c r="A106" s="42"/>
      <c r="B106" s="42"/>
      <c r="C106" s="35"/>
      <c r="D106" s="7" t="s">
        <v>254</v>
      </c>
      <c r="E106" s="19">
        <v>0</v>
      </c>
      <c r="F106" s="19">
        <v>0</v>
      </c>
      <c r="G106" s="31" t="s">
        <v>194</v>
      </c>
      <c r="H106" s="87">
        <v>660</v>
      </c>
      <c r="I106" s="96">
        <v>0</v>
      </c>
      <c r="J106" s="96"/>
      <c r="K106" s="87"/>
      <c r="L106" s="87"/>
      <c r="M106" s="87">
        <v>38</v>
      </c>
      <c r="N106" s="88">
        <f t="shared" si="15"/>
        <v>25080</v>
      </c>
    </row>
    <row r="107" spans="1:14" x14ac:dyDescent="0.25">
      <c r="A107" s="42"/>
      <c r="B107" s="42"/>
      <c r="C107" s="35"/>
      <c r="D107" s="7" t="s">
        <v>316</v>
      </c>
      <c r="E107" s="19">
        <v>0</v>
      </c>
      <c r="F107" s="19">
        <v>0</v>
      </c>
      <c r="G107" s="31" t="s">
        <v>198</v>
      </c>
      <c r="H107" s="87">
        <v>500</v>
      </c>
      <c r="I107" s="96">
        <v>5</v>
      </c>
      <c r="J107" s="96"/>
      <c r="K107" s="87"/>
      <c r="L107" s="87"/>
      <c r="M107" s="87">
        <v>17</v>
      </c>
      <c r="N107" s="88">
        <f t="shared" si="15"/>
        <v>8500</v>
      </c>
    </row>
    <row r="108" spans="1:14" x14ac:dyDescent="0.25">
      <c r="A108" s="42"/>
      <c r="B108" s="42"/>
      <c r="C108" s="35"/>
      <c r="D108" s="7" t="s">
        <v>315</v>
      </c>
      <c r="E108" s="19">
        <v>0</v>
      </c>
      <c r="F108" s="19">
        <v>0</v>
      </c>
      <c r="G108" s="31" t="s">
        <v>198</v>
      </c>
      <c r="H108" s="87">
        <v>231</v>
      </c>
      <c r="I108" s="96">
        <v>0</v>
      </c>
      <c r="J108" s="96"/>
      <c r="K108" s="87"/>
      <c r="L108" s="87"/>
      <c r="M108" s="87">
        <v>2</v>
      </c>
      <c r="N108" s="88">
        <f t="shared" si="15"/>
        <v>462</v>
      </c>
    </row>
    <row r="109" spans="1:14" x14ac:dyDescent="0.25">
      <c r="A109" s="42"/>
      <c r="B109" s="42"/>
      <c r="C109" s="35"/>
      <c r="D109" s="7" t="s">
        <v>266</v>
      </c>
      <c r="E109" s="19">
        <v>0</v>
      </c>
      <c r="F109" s="19">
        <v>0</v>
      </c>
      <c r="G109" s="31" t="s">
        <v>198</v>
      </c>
      <c r="H109" s="87">
        <v>1050</v>
      </c>
      <c r="I109" s="96">
        <v>30</v>
      </c>
      <c r="J109" s="96"/>
      <c r="K109" s="87"/>
      <c r="L109" s="87"/>
      <c r="M109" s="87">
        <v>1</v>
      </c>
      <c r="N109" s="88">
        <f t="shared" si="15"/>
        <v>1050</v>
      </c>
    </row>
    <row r="110" spans="1:14" x14ac:dyDescent="0.25">
      <c r="A110" s="42"/>
      <c r="B110" s="42"/>
      <c r="C110" s="35"/>
      <c r="D110" s="7" t="s">
        <v>375</v>
      </c>
      <c r="E110" s="19">
        <v>0</v>
      </c>
      <c r="F110" s="19">
        <v>0</v>
      </c>
      <c r="G110" s="31" t="s">
        <v>198</v>
      </c>
      <c r="H110" s="87">
        <v>195</v>
      </c>
      <c r="I110" s="96">
        <v>30</v>
      </c>
      <c r="J110" s="96"/>
      <c r="K110" s="87"/>
      <c r="L110" s="87"/>
      <c r="M110" s="87">
        <v>25</v>
      </c>
      <c r="N110" s="88">
        <f t="shared" si="15"/>
        <v>4875</v>
      </c>
    </row>
    <row r="111" spans="1:14" x14ac:dyDescent="0.25">
      <c r="A111" s="42"/>
      <c r="B111" s="42"/>
      <c r="C111" s="35"/>
      <c r="D111" s="7" t="s">
        <v>373</v>
      </c>
      <c r="E111" s="19">
        <v>0</v>
      </c>
      <c r="F111" s="19">
        <v>0</v>
      </c>
      <c r="G111" s="31" t="s">
        <v>198</v>
      </c>
      <c r="H111" s="87">
        <v>195</v>
      </c>
      <c r="I111" s="96">
        <v>50</v>
      </c>
      <c r="J111" s="96"/>
      <c r="K111" s="87"/>
      <c r="L111" s="87"/>
      <c r="M111" s="87">
        <v>8</v>
      </c>
      <c r="N111" s="88">
        <f t="shared" si="15"/>
        <v>1560</v>
      </c>
    </row>
    <row r="112" spans="1:14" x14ac:dyDescent="0.25">
      <c r="A112" s="42"/>
      <c r="B112" s="42"/>
      <c r="C112" s="35"/>
      <c r="D112" s="7" t="s">
        <v>374</v>
      </c>
      <c r="E112" s="19">
        <v>0</v>
      </c>
      <c r="F112" s="19">
        <v>0</v>
      </c>
      <c r="G112" s="31" t="s">
        <v>198</v>
      </c>
      <c r="H112" s="87">
        <v>195</v>
      </c>
      <c r="I112" s="96">
        <v>50</v>
      </c>
      <c r="J112" s="96"/>
      <c r="K112" s="87"/>
      <c r="L112" s="87"/>
      <c r="M112" s="87">
        <v>15</v>
      </c>
      <c r="N112" s="88">
        <f t="shared" si="15"/>
        <v>2925</v>
      </c>
    </row>
    <row r="113" spans="1:14" x14ac:dyDescent="0.25">
      <c r="A113" s="42"/>
      <c r="B113" s="42"/>
      <c r="C113" s="35"/>
      <c r="D113" s="7" t="s">
        <v>262</v>
      </c>
      <c r="E113" s="19">
        <v>0</v>
      </c>
      <c r="F113" s="19">
        <v>0</v>
      </c>
      <c r="G113" s="31" t="s">
        <v>198</v>
      </c>
      <c r="H113" s="87">
        <v>185</v>
      </c>
      <c r="I113" s="96">
        <v>0</v>
      </c>
      <c r="J113" s="96"/>
      <c r="K113" s="87"/>
      <c r="L113" s="87"/>
      <c r="M113" s="87">
        <v>1</v>
      </c>
      <c r="N113" s="88">
        <f t="shared" si="15"/>
        <v>185</v>
      </c>
    </row>
    <row r="114" spans="1:14" x14ac:dyDescent="0.25">
      <c r="A114" s="42"/>
      <c r="B114" s="42"/>
      <c r="C114" s="35"/>
      <c r="D114" s="7" t="s">
        <v>377</v>
      </c>
      <c r="E114" s="19">
        <v>0</v>
      </c>
      <c r="F114" s="19">
        <v>0</v>
      </c>
      <c r="G114" s="31" t="s">
        <v>198</v>
      </c>
      <c r="H114" s="87">
        <v>205</v>
      </c>
      <c r="I114" s="96">
        <v>0</v>
      </c>
      <c r="J114" s="96"/>
      <c r="K114" s="87"/>
      <c r="L114" s="87"/>
      <c r="M114" s="87">
        <v>12</v>
      </c>
      <c r="N114" s="88">
        <f t="shared" si="15"/>
        <v>2460</v>
      </c>
    </row>
    <row r="115" spans="1:14" x14ac:dyDescent="0.25">
      <c r="A115" s="42"/>
      <c r="B115" s="42"/>
      <c r="C115" s="35"/>
      <c r="D115" s="7" t="s">
        <v>376</v>
      </c>
      <c r="E115" s="19">
        <v>0</v>
      </c>
      <c r="F115" s="19">
        <v>0</v>
      </c>
      <c r="G115" s="31" t="s">
        <v>198</v>
      </c>
      <c r="H115" s="87">
        <v>205</v>
      </c>
      <c r="I115" s="96">
        <v>0</v>
      </c>
      <c r="J115" s="96"/>
      <c r="K115" s="87"/>
      <c r="L115" s="87"/>
      <c r="M115" s="87">
        <v>26</v>
      </c>
      <c r="N115" s="88">
        <f t="shared" si="15"/>
        <v>5330</v>
      </c>
    </row>
    <row r="116" spans="1:14" x14ac:dyDescent="0.25">
      <c r="A116" s="37">
        <v>53</v>
      </c>
      <c r="B116" s="13" t="s">
        <v>158</v>
      </c>
      <c r="C116" s="35" t="s">
        <v>41</v>
      </c>
      <c r="D116" s="7" t="s">
        <v>42</v>
      </c>
      <c r="E116" s="19">
        <v>70</v>
      </c>
      <c r="F116" s="19">
        <v>1899.7999999999997</v>
      </c>
      <c r="G116" s="31" t="s">
        <v>5</v>
      </c>
      <c r="H116" s="87">
        <v>27.139999999999997</v>
      </c>
      <c r="I116" s="96">
        <v>20</v>
      </c>
      <c r="J116" s="96">
        <f>+H116*I116</f>
        <v>542.79999999999995</v>
      </c>
      <c r="K116" s="87">
        <v>70</v>
      </c>
      <c r="L116" s="87">
        <f>+K116*H116</f>
        <v>1899.7999999999997</v>
      </c>
      <c r="M116" s="87">
        <v>0</v>
      </c>
      <c r="N116" s="89">
        <v>0</v>
      </c>
    </row>
    <row r="117" spans="1:14" x14ac:dyDescent="0.25">
      <c r="A117" s="37">
        <v>53</v>
      </c>
      <c r="B117" s="13"/>
      <c r="C117" s="35" t="s">
        <v>41</v>
      </c>
      <c r="D117" s="7" t="s">
        <v>42</v>
      </c>
      <c r="E117" s="19">
        <v>100</v>
      </c>
      <c r="F117" s="19">
        <v>6490.0000000000009</v>
      </c>
      <c r="G117" s="31" t="s">
        <v>5</v>
      </c>
      <c r="H117" s="87">
        <v>64.900000000000006</v>
      </c>
      <c r="I117" s="96">
        <v>0</v>
      </c>
      <c r="J117" s="96">
        <f>+H117*I117</f>
        <v>0</v>
      </c>
      <c r="K117" s="87">
        <v>97</v>
      </c>
      <c r="L117" s="87">
        <f>+K117*H117</f>
        <v>6295.3</v>
      </c>
      <c r="M117" s="87">
        <v>3</v>
      </c>
      <c r="N117" s="89">
        <f>+H117*M117</f>
        <v>194.70000000000002</v>
      </c>
    </row>
    <row r="118" spans="1:14" x14ac:dyDescent="0.25">
      <c r="A118" s="42"/>
      <c r="B118" s="42"/>
      <c r="C118" s="35"/>
      <c r="D118" s="7" t="s">
        <v>258</v>
      </c>
      <c r="E118" s="19">
        <v>0</v>
      </c>
      <c r="F118" s="19">
        <v>0</v>
      </c>
      <c r="G118" s="31" t="s">
        <v>198</v>
      </c>
      <c r="H118" s="87">
        <v>2080</v>
      </c>
      <c r="I118" s="96">
        <v>0</v>
      </c>
      <c r="J118" s="96"/>
      <c r="K118" s="87"/>
      <c r="L118" s="87"/>
      <c r="M118" s="87">
        <v>3</v>
      </c>
      <c r="N118" s="89">
        <f t="shared" ref="N118:N126" si="16">+H118*M118</f>
        <v>6240</v>
      </c>
    </row>
    <row r="119" spans="1:14" x14ac:dyDescent="0.25">
      <c r="A119" s="42"/>
      <c r="B119" s="42"/>
      <c r="C119" s="35"/>
      <c r="D119" s="7" t="s">
        <v>261</v>
      </c>
      <c r="E119" s="19">
        <v>0</v>
      </c>
      <c r="F119" s="19">
        <v>0</v>
      </c>
      <c r="G119" s="31" t="s">
        <v>198</v>
      </c>
      <c r="H119" s="87">
        <v>300</v>
      </c>
      <c r="I119" s="96">
        <v>0</v>
      </c>
      <c r="J119" s="96"/>
      <c r="K119" s="87"/>
      <c r="L119" s="87"/>
      <c r="M119" s="87">
        <v>4</v>
      </c>
      <c r="N119" s="89">
        <f t="shared" si="16"/>
        <v>1200</v>
      </c>
    </row>
    <row r="120" spans="1:14" x14ac:dyDescent="0.25">
      <c r="A120" s="42"/>
      <c r="B120" s="42"/>
      <c r="C120" s="35"/>
      <c r="D120" s="7" t="s">
        <v>332</v>
      </c>
      <c r="E120" s="19">
        <v>0</v>
      </c>
      <c r="F120" s="19">
        <v>0</v>
      </c>
      <c r="G120" s="31" t="s">
        <v>194</v>
      </c>
      <c r="H120" s="87">
        <v>10</v>
      </c>
      <c r="I120" s="96">
        <v>0</v>
      </c>
      <c r="J120" s="96"/>
      <c r="K120" s="87"/>
      <c r="L120" s="87"/>
      <c r="M120" s="87">
        <v>2</v>
      </c>
      <c r="N120" s="89">
        <f t="shared" si="16"/>
        <v>20</v>
      </c>
    </row>
    <row r="121" spans="1:14" x14ac:dyDescent="0.25">
      <c r="A121" s="42"/>
      <c r="B121" s="42"/>
      <c r="C121" s="35"/>
      <c r="D121" s="7" t="s">
        <v>210</v>
      </c>
      <c r="E121" s="19">
        <v>0</v>
      </c>
      <c r="F121" s="19">
        <v>0</v>
      </c>
      <c r="G121" s="31" t="s">
        <v>25</v>
      </c>
      <c r="H121" s="87">
        <v>300</v>
      </c>
      <c r="I121" s="96">
        <v>30</v>
      </c>
      <c r="J121" s="96"/>
      <c r="K121" s="87"/>
      <c r="L121" s="87"/>
      <c r="M121" s="87">
        <v>151</v>
      </c>
      <c r="N121" s="89">
        <f t="shared" si="16"/>
        <v>45300</v>
      </c>
    </row>
    <row r="122" spans="1:14" x14ac:dyDescent="0.25">
      <c r="A122" s="42"/>
      <c r="B122" s="42"/>
      <c r="C122" s="35"/>
      <c r="D122" s="7" t="s">
        <v>445</v>
      </c>
      <c r="E122" s="19">
        <v>0</v>
      </c>
      <c r="F122" s="19">
        <v>0</v>
      </c>
      <c r="G122" s="31" t="s">
        <v>25</v>
      </c>
      <c r="H122" s="87">
        <v>260</v>
      </c>
      <c r="I122" s="96">
        <v>15</v>
      </c>
      <c r="J122" s="96"/>
      <c r="K122" s="87"/>
      <c r="L122" s="87"/>
      <c r="M122" s="87">
        <v>86</v>
      </c>
      <c r="N122" s="89">
        <f t="shared" si="16"/>
        <v>22360</v>
      </c>
    </row>
    <row r="123" spans="1:14" x14ac:dyDescent="0.25">
      <c r="A123" s="42"/>
      <c r="B123" s="42"/>
      <c r="C123" s="35"/>
      <c r="D123" s="7" t="s">
        <v>268</v>
      </c>
      <c r="E123" s="19">
        <v>0</v>
      </c>
      <c r="F123" s="19">
        <v>0</v>
      </c>
      <c r="G123" s="31" t="s">
        <v>198</v>
      </c>
      <c r="H123" s="87">
        <v>1010</v>
      </c>
      <c r="I123" s="96">
        <v>3</v>
      </c>
      <c r="J123" s="96"/>
      <c r="K123" s="87"/>
      <c r="L123" s="87"/>
      <c r="M123" s="87">
        <v>3</v>
      </c>
      <c r="N123" s="89">
        <f t="shared" si="16"/>
        <v>3030</v>
      </c>
    </row>
    <row r="124" spans="1:14" x14ac:dyDescent="0.25">
      <c r="A124" s="42"/>
      <c r="B124" s="42"/>
      <c r="C124" s="35"/>
      <c r="D124" s="7" t="s">
        <v>267</v>
      </c>
      <c r="E124" s="19">
        <v>0</v>
      </c>
      <c r="F124" s="19">
        <v>0</v>
      </c>
      <c r="G124" s="31" t="s">
        <v>198</v>
      </c>
      <c r="H124" s="87">
        <v>675</v>
      </c>
      <c r="I124" s="96">
        <v>3</v>
      </c>
      <c r="J124" s="96"/>
      <c r="K124" s="87"/>
      <c r="L124" s="87"/>
      <c r="M124" s="87">
        <v>3</v>
      </c>
      <c r="N124" s="89">
        <f t="shared" si="16"/>
        <v>2025</v>
      </c>
    </row>
    <row r="125" spans="1:14" x14ac:dyDescent="0.25">
      <c r="A125" s="42"/>
      <c r="B125" s="42"/>
      <c r="C125" s="35"/>
      <c r="D125" s="7" t="s">
        <v>269</v>
      </c>
      <c r="E125" s="19">
        <v>0</v>
      </c>
      <c r="F125" s="19">
        <v>0</v>
      </c>
      <c r="G125" s="31" t="s">
        <v>198</v>
      </c>
      <c r="H125" s="87">
        <v>695</v>
      </c>
      <c r="I125" s="96">
        <v>3</v>
      </c>
      <c r="J125" s="96"/>
      <c r="K125" s="87"/>
      <c r="L125" s="87"/>
      <c r="M125" s="87">
        <v>3</v>
      </c>
      <c r="N125" s="89">
        <f t="shared" si="16"/>
        <v>2085</v>
      </c>
    </row>
    <row r="126" spans="1:14" x14ac:dyDescent="0.25">
      <c r="A126" s="42"/>
      <c r="B126" s="42"/>
      <c r="C126" s="35"/>
      <c r="D126" s="7" t="s">
        <v>366</v>
      </c>
      <c r="E126" s="19">
        <v>0</v>
      </c>
      <c r="F126" s="19">
        <v>0</v>
      </c>
      <c r="G126" s="31" t="s">
        <v>194</v>
      </c>
      <c r="H126" s="87">
        <v>350</v>
      </c>
      <c r="I126" s="96">
        <v>0</v>
      </c>
      <c r="J126" s="96"/>
      <c r="K126" s="87"/>
      <c r="L126" s="87"/>
      <c r="M126" s="87">
        <v>4</v>
      </c>
      <c r="N126" s="89">
        <f t="shared" si="16"/>
        <v>1400</v>
      </c>
    </row>
    <row r="127" spans="1:14" x14ac:dyDescent="0.25">
      <c r="A127" s="37">
        <v>56</v>
      </c>
      <c r="B127" s="13" t="s">
        <v>158</v>
      </c>
      <c r="C127" s="35" t="s">
        <v>47</v>
      </c>
      <c r="D127" s="7" t="s">
        <v>50</v>
      </c>
      <c r="E127" s="19">
        <v>32</v>
      </c>
      <c r="F127" s="19">
        <v>4160</v>
      </c>
      <c r="G127" s="31" t="s">
        <v>5</v>
      </c>
      <c r="H127" s="87">
        <v>130</v>
      </c>
      <c r="I127" s="96">
        <v>0</v>
      </c>
      <c r="J127" s="96">
        <f t="shared" ref="J127:J135" si="17">+H127*I127</f>
        <v>0</v>
      </c>
      <c r="K127" s="87">
        <v>0</v>
      </c>
      <c r="L127" s="87">
        <f t="shared" ref="L127:L132" si="18">+K127*H127</f>
        <v>0</v>
      </c>
      <c r="M127" s="87">
        <v>0</v>
      </c>
      <c r="N127" s="89">
        <v>0</v>
      </c>
    </row>
    <row r="128" spans="1:14" x14ac:dyDescent="0.25">
      <c r="A128" s="37">
        <v>14</v>
      </c>
      <c r="B128" s="13" t="s">
        <v>157</v>
      </c>
      <c r="C128" s="35" t="s">
        <v>48</v>
      </c>
      <c r="D128" s="7" t="s">
        <v>52</v>
      </c>
      <c r="E128" s="19">
        <v>51</v>
      </c>
      <c r="F128" s="19">
        <v>20160.3</v>
      </c>
      <c r="G128" s="31" t="s">
        <v>118</v>
      </c>
      <c r="H128" s="87">
        <v>395.3</v>
      </c>
      <c r="I128" s="96">
        <v>0</v>
      </c>
      <c r="J128" s="96">
        <f t="shared" si="17"/>
        <v>0</v>
      </c>
      <c r="K128" s="87">
        <v>8</v>
      </c>
      <c r="L128" s="87">
        <f t="shared" si="18"/>
        <v>3162.4</v>
      </c>
      <c r="M128" s="87">
        <v>43</v>
      </c>
      <c r="N128" s="89">
        <f>+H128*M128</f>
        <v>16997.900000000001</v>
      </c>
    </row>
    <row r="129" spans="1:14" x14ac:dyDescent="0.25">
      <c r="A129" s="37">
        <v>16</v>
      </c>
      <c r="B129" s="13" t="s">
        <v>157</v>
      </c>
      <c r="C129" s="35" t="s">
        <v>49</v>
      </c>
      <c r="D129" s="7" t="s">
        <v>53</v>
      </c>
      <c r="E129" s="19">
        <v>53</v>
      </c>
      <c r="F129" s="19">
        <v>23452.5</v>
      </c>
      <c r="G129" s="31" t="s">
        <v>118</v>
      </c>
      <c r="H129" s="87">
        <v>442.5</v>
      </c>
      <c r="I129" s="96">
        <v>0</v>
      </c>
      <c r="J129" s="96">
        <f t="shared" si="17"/>
        <v>0</v>
      </c>
      <c r="K129" s="87">
        <v>27</v>
      </c>
      <c r="L129" s="87">
        <f t="shared" si="18"/>
        <v>11947.5</v>
      </c>
      <c r="M129" s="87">
        <v>26</v>
      </c>
      <c r="N129" s="89">
        <f>+H129*M129</f>
        <v>11505</v>
      </c>
    </row>
    <row r="130" spans="1:14" x14ac:dyDescent="0.25">
      <c r="A130" s="37">
        <v>12</v>
      </c>
      <c r="B130" s="13"/>
      <c r="C130" s="35" t="s">
        <v>48</v>
      </c>
      <c r="D130" s="7" t="s">
        <v>51</v>
      </c>
      <c r="E130" s="19">
        <v>50</v>
      </c>
      <c r="F130" s="19">
        <v>3245.0000000000005</v>
      </c>
      <c r="G130" s="31" t="s">
        <v>118</v>
      </c>
      <c r="H130" s="87">
        <v>64.900000000000006</v>
      </c>
      <c r="I130" s="96">
        <v>10</v>
      </c>
      <c r="J130" s="96">
        <f t="shared" si="17"/>
        <v>649</v>
      </c>
      <c r="K130" s="87">
        <v>50</v>
      </c>
      <c r="L130" s="87">
        <f t="shared" si="18"/>
        <v>3245.0000000000005</v>
      </c>
      <c r="M130" s="87">
        <v>0</v>
      </c>
      <c r="N130" s="89">
        <v>0</v>
      </c>
    </row>
    <row r="131" spans="1:14" x14ac:dyDescent="0.25">
      <c r="A131" s="37">
        <v>13</v>
      </c>
      <c r="B131" s="13"/>
      <c r="C131" s="35" t="s">
        <v>49</v>
      </c>
      <c r="D131" s="7" t="s">
        <v>103</v>
      </c>
      <c r="E131" s="19">
        <v>50</v>
      </c>
      <c r="F131" s="19">
        <v>3835</v>
      </c>
      <c r="G131" s="31" t="s">
        <v>118</v>
      </c>
      <c r="H131" s="87">
        <v>76.7</v>
      </c>
      <c r="I131" s="96">
        <v>0</v>
      </c>
      <c r="J131" s="96">
        <f t="shared" si="17"/>
        <v>0</v>
      </c>
      <c r="K131" s="87">
        <v>50</v>
      </c>
      <c r="L131" s="87">
        <f t="shared" si="18"/>
        <v>3835</v>
      </c>
      <c r="M131" s="87">
        <v>0</v>
      </c>
      <c r="N131" s="89">
        <v>0</v>
      </c>
    </row>
    <row r="132" spans="1:14" x14ac:dyDescent="0.25">
      <c r="A132" s="37">
        <v>13</v>
      </c>
      <c r="B132" s="13" t="s">
        <v>157</v>
      </c>
      <c r="C132" s="35" t="s">
        <v>49</v>
      </c>
      <c r="D132" s="7" t="s">
        <v>103</v>
      </c>
      <c r="E132" s="19">
        <v>5</v>
      </c>
      <c r="F132" s="19">
        <v>259.60000000000036</v>
      </c>
      <c r="G132" s="31" t="s">
        <v>118</v>
      </c>
      <c r="H132" s="87">
        <v>51.919999999999995</v>
      </c>
      <c r="I132" s="96">
        <v>0</v>
      </c>
      <c r="J132" s="96">
        <f t="shared" si="17"/>
        <v>0</v>
      </c>
      <c r="K132" s="87">
        <v>5</v>
      </c>
      <c r="L132" s="87">
        <f t="shared" si="18"/>
        <v>259.59999999999997</v>
      </c>
      <c r="M132" s="87">
        <v>0</v>
      </c>
      <c r="N132" s="89">
        <v>0</v>
      </c>
    </row>
    <row r="133" spans="1:14" x14ac:dyDescent="0.25">
      <c r="A133" s="37"/>
      <c r="B133" s="13"/>
      <c r="C133" s="35"/>
      <c r="D133" s="7" t="s">
        <v>214</v>
      </c>
      <c r="E133" s="19">
        <v>0</v>
      </c>
      <c r="F133" s="19">
        <v>0</v>
      </c>
      <c r="G133" s="31" t="s">
        <v>25</v>
      </c>
      <c r="H133" s="87">
        <v>250</v>
      </c>
      <c r="I133" s="96">
        <v>0</v>
      </c>
      <c r="J133" s="96">
        <f t="shared" si="17"/>
        <v>0</v>
      </c>
      <c r="K133" s="87"/>
      <c r="L133" s="87"/>
      <c r="M133" s="87">
        <v>77</v>
      </c>
      <c r="N133" s="90">
        <f>+H133*M133</f>
        <v>19250</v>
      </c>
    </row>
    <row r="134" spans="1:14" x14ac:dyDescent="0.25">
      <c r="A134" s="37"/>
      <c r="B134" s="13"/>
      <c r="C134" s="35"/>
      <c r="D134" s="7" t="s">
        <v>211</v>
      </c>
      <c r="E134" s="19">
        <v>0</v>
      </c>
      <c r="F134" s="19">
        <v>0</v>
      </c>
      <c r="G134" s="31" t="s">
        <v>25</v>
      </c>
      <c r="H134" s="87">
        <v>400.75</v>
      </c>
      <c r="I134" s="96">
        <v>0</v>
      </c>
      <c r="J134" s="96">
        <f t="shared" si="17"/>
        <v>0</v>
      </c>
      <c r="K134" s="87"/>
      <c r="L134" s="87"/>
      <c r="M134" s="87">
        <v>14</v>
      </c>
      <c r="N134" s="90">
        <f>+H134*M134</f>
        <v>5610.5</v>
      </c>
    </row>
    <row r="135" spans="1:14" x14ac:dyDescent="0.25">
      <c r="A135" s="37"/>
      <c r="B135" s="13"/>
      <c r="C135" s="35"/>
      <c r="D135" s="7" t="s">
        <v>363</v>
      </c>
      <c r="E135" s="19">
        <v>0</v>
      </c>
      <c r="F135" s="19">
        <v>0</v>
      </c>
      <c r="G135" s="31" t="s">
        <v>194</v>
      </c>
      <c r="H135" s="87">
        <v>2200</v>
      </c>
      <c r="I135" s="96">
        <v>0</v>
      </c>
      <c r="J135" s="96">
        <f t="shared" si="17"/>
        <v>0</v>
      </c>
      <c r="K135" s="87"/>
      <c r="L135" s="87"/>
      <c r="M135" s="87">
        <v>1</v>
      </c>
      <c r="N135" s="90">
        <v>2200</v>
      </c>
    </row>
    <row r="136" spans="1:14" x14ac:dyDescent="0.25">
      <c r="A136" s="37">
        <v>57</v>
      </c>
      <c r="B136" s="13" t="s">
        <v>158</v>
      </c>
      <c r="C136" s="35" t="s">
        <v>54</v>
      </c>
      <c r="D136" s="7" t="s">
        <v>121</v>
      </c>
      <c r="E136" s="19">
        <v>2</v>
      </c>
      <c r="F136" s="19">
        <v>1142.2399999999998</v>
      </c>
      <c r="G136" s="31" t="s">
        <v>5</v>
      </c>
      <c r="H136" s="87">
        <v>571.12</v>
      </c>
      <c r="I136" s="96">
        <v>0</v>
      </c>
      <c r="J136" s="96">
        <f t="shared" ref="J136:J163" si="19">+H136*I136</f>
        <v>0</v>
      </c>
      <c r="K136" s="87">
        <v>2</v>
      </c>
      <c r="L136" s="87">
        <f t="shared" ref="L136:L141" si="20">+K136*H136</f>
        <v>1142.24</v>
      </c>
      <c r="M136" s="87">
        <v>0</v>
      </c>
      <c r="N136" s="89">
        <v>0</v>
      </c>
    </row>
    <row r="137" spans="1:14" x14ac:dyDescent="0.25">
      <c r="A137" s="37">
        <v>58</v>
      </c>
      <c r="B137" s="13" t="s">
        <v>158</v>
      </c>
      <c r="C137" s="35" t="s">
        <v>55</v>
      </c>
      <c r="D137" s="7" t="s">
        <v>60</v>
      </c>
      <c r="E137" s="19">
        <v>9</v>
      </c>
      <c r="F137" s="19">
        <v>5140.08</v>
      </c>
      <c r="G137" s="31" t="s">
        <v>5</v>
      </c>
      <c r="H137" s="87">
        <v>571.12</v>
      </c>
      <c r="I137" s="96">
        <v>0</v>
      </c>
      <c r="J137" s="96">
        <f t="shared" si="19"/>
        <v>0</v>
      </c>
      <c r="K137" s="87">
        <v>5</v>
      </c>
      <c r="L137" s="87">
        <f t="shared" si="20"/>
        <v>2855.6</v>
      </c>
      <c r="M137" s="87">
        <v>4</v>
      </c>
      <c r="N137" s="89">
        <f>+H137*4</f>
        <v>2284.48</v>
      </c>
    </row>
    <row r="138" spans="1:14" x14ac:dyDescent="0.25">
      <c r="A138" s="37">
        <v>59</v>
      </c>
      <c r="B138" s="13" t="s">
        <v>158</v>
      </c>
      <c r="C138" s="35" t="s">
        <v>57</v>
      </c>
      <c r="D138" s="7" t="s">
        <v>61</v>
      </c>
      <c r="E138" s="19">
        <v>6</v>
      </c>
      <c r="F138" s="19">
        <v>3426.72</v>
      </c>
      <c r="G138" s="31" t="s">
        <v>5</v>
      </c>
      <c r="H138" s="87">
        <v>571.12</v>
      </c>
      <c r="I138" s="96">
        <v>0</v>
      </c>
      <c r="J138" s="96">
        <f t="shared" si="19"/>
        <v>0</v>
      </c>
      <c r="K138" s="87">
        <v>6</v>
      </c>
      <c r="L138" s="87">
        <f t="shared" si="20"/>
        <v>3426.7200000000003</v>
      </c>
      <c r="M138" s="87">
        <v>0</v>
      </c>
      <c r="N138" s="89">
        <v>0</v>
      </c>
    </row>
    <row r="139" spans="1:14" x14ac:dyDescent="0.25">
      <c r="A139" s="37">
        <v>60</v>
      </c>
      <c r="B139" s="13" t="s">
        <v>158</v>
      </c>
      <c r="C139" s="35" t="s">
        <v>59</v>
      </c>
      <c r="D139" s="7" t="s">
        <v>63</v>
      </c>
      <c r="E139" s="19">
        <v>9</v>
      </c>
      <c r="F139" s="19">
        <v>5140.08</v>
      </c>
      <c r="G139" s="31" t="s">
        <v>5</v>
      </c>
      <c r="H139" s="87">
        <v>571.12</v>
      </c>
      <c r="I139" s="96">
        <v>0</v>
      </c>
      <c r="J139" s="96">
        <f t="shared" si="19"/>
        <v>0</v>
      </c>
      <c r="K139" s="87">
        <v>4</v>
      </c>
      <c r="L139" s="87">
        <f t="shared" si="20"/>
        <v>2284.48</v>
      </c>
      <c r="M139" s="87">
        <v>5</v>
      </c>
      <c r="N139" s="89">
        <f>+H139*M139</f>
        <v>2855.6</v>
      </c>
    </row>
    <row r="140" spans="1:14" x14ac:dyDescent="0.25">
      <c r="A140" s="37">
        <v>63</v>
      </c>
      <c r="B140" s="13" t="s">
        <v>158</v>
      </c>
      <c r="C140" s="35" t="s">
        <v>73</v>
      </c>
      <c r="D140" s="7" t="s">
        <v>74</v>
      </c>
      <c r="E140" s="19">
        <v>5</v>
      </c>
      <c r="F140" s="19">
        <v>2478</v>
      </c>
      <c r="G140" s="31" t="s">
        <v>5</v>
      </c>
      <c r="H140" s="87">
        <v>495.59999999999997</v>
      </c>
      <c r="I140" s="96">
        <v>0</v>
      </c>
      <c r="J140" s="96">
        <f t="shared" si="19"/>
        <v>0</v>
      </c>
      <c r="K140" s="87">
        <v>5</v>
      </c>
      <c r="L140" s="87">
        <f t="shared" si="20"/>
        <v>2478</v>
      </c>
      <c r="M140" s="87">
        <v>0</v>
      </c>
      <c r="N140" s="89">
        <v>0</v>
      </c>
    </row>
    <row r="141" spans="1:14" x14ac:dyDescent="0.25">
      <c r="A141" s="37">
        <v>64</v>
      </c>
      <c r="B141" s="13" t="s">
        <v>158</v>
      </c>
      <c r="C141" s="35" t="s">
        <v>75</v>
      </c>
      <c r="D141" s="7" t="s">
        <v>78</v>
      </c>
      <c r="E141" s="19">
        <v>4</v>
      </c>
      <c r="F141" s="19">
        <v>1982.4</v>
      </c>
      <c r="G141" s="31" t="s">
        <v>5</v>
      </c>
      <c r="H141" s="87">
        <v>495.59999999999997</v>
      </c>
      <c r="I141" s="96">
        <v>0</v>
      </c>
      <c r="J141" s="96">
        <f t="shared" si="19"/>
        <v>0</v>
      </c>
      <c r="K141" s="87">
        <v>4</v>
      </c>
      <c r="L141" s="87">
        <f t="shared" si="20"/>
        <v>1982.3999999999999</v>
      </c>
      <c r="M141" s="87">
        <v>0</v>
      </c>
      <c r="N141" s="89">
        <v>0</v>
      </c>
    </row>
    <row r="142" spans="1:14" x14ac:dyDescent="0.25">
      <c r="A142" s="37"/>
      <c r="B142" s="13"/>
      <c r="C142" s="35"/>
      <c r="D142" s="7" t="s">
        <v>313</v>
      </c>
      <c r="E142" s="19">
        <v>0</v>
      </c>
      <c r="F142" s="19">
        <v>0</v>
      </c>
      <c r="G142" s="31" t="s">
        <v>198</v>
      </c>
      <c r="H142" s="87">
        <v>571.12</v>
      </c>
      <c r="I142" s="96">
        <v>0</v>
      </c>
      <c r="J142" s="96">
        <f t="shared" si="19"/>
        <v>0</v>
      </c>
      <c r="K142" s="87"/>
      <c r="L142" s="87"/>
      <c r="M142" s="87">
        <v>1</v>
      </c>
      <c r="N142" s="90">
        <f>+H142*M142</f>
        <v>571.12</v>
      </c>
    </row>
    <row r="143" spans="1:14" x14ac:dyDescent="0.25">
      <c r="A143" s="37"/>
      <c r="B143" s="13"/>
      <c r="C143" s="35"/>
      <c r="D143" s="7" t="s">
        <v>310</v>
      </c>
      <c r="E143" s="19">
        <v>0</v>
      </c>
      <c r="F143" s="19">
        <v>0</v>
      </c>
      <c r="G143" s="31" t="s">
        <v>198</v>
      </c>
      <c r="H143" s="87">
        <v>310</v>
      </c>
      <c r="I143" s="96">
        <v>0</v>
      </c>
      <c r="J143" s="96">
        <f t="shared" si="19"/>
        <v>0</v>
      </c>
      <c r="K143" s="87"/>
      <c r="L143" s="87"/>
      <c r="M143" s="87">
        <v>5</v>
      </c>
      <c r="N143" s="90">
        <f t="shared" ref="N143:N163" si="21">+H143*M143</f>
        <v>1550</v>
      </c>
    </row>
    <row r="144" spans="1:14" x14ac:dyDescent="0.25">
      <c r="A144" s="37"/>
      <c r="B144" s="13"/>
      <c r="C144" s="35"/>
      <c r="D144" s="7" t="s">
        <v>312</v>
      </c>
      <c r="E144" s="19">
        <v>0</v>
      </c>
      <c r="F144" s="19">
        <v>0</v>
      </c>
      <c r="G144" s="31" t="s">
        <v>198</v>
      </c>
      <c r="H144" s="87">
        <v>571.12</v>
      </c>
      <c r="I144" s="96">
        <v>0</v>
      </c>
      <c r="J144" s="96">
        <f t="shared" si="19"/>
        <v>0</v>
      </c>
      <c r="K144" s="87"/>
      <c r="L144" s="87"/>
      <c r="M144" s="87">
        <v>5</v>
      </c>
      <c r="N144" s="90">
        <f t="shared" si="21"/>
        <v>2855.6</v>
      </c>
    </row>
    <row r="145" spans="1:14" x14ac:dyDescent="0.25">
      <c r="A145" s="37"/>
      <c r="B145" s="13"/>
      <c r="C145" s="35"/>
      <c r="D145" s="7" t="s">
        <v>321</v>
      </c>
      <c r="E145" s="19">
        <v>0</v>
      </c>
      <c r="F145" s="19">
        <v>0</v>
      </c>
      <c r="G145" s="31" t="s">
        <v>198</v>
      </c>
      <c r="H145" s="87">
        <v>400</v>
      </c>
      <c r="I145" s="96">
        <v>0</v>
      </c>
      <c r="J145" s="96">
        <f t="shared" si="19"/>
        <v>0</v>
      </c>
      <c r="K145" s="87"/>
      <c r="L145" s="87"/>
      <c r="M145" s="87">
        <v>9</v>
      </c>
      <c r="N145" s="90">
        <f t="shared" si="21"/>
        <v>3600</v>
      </c>
    </row>
    <row r="146" spans="1:14" x14ac:dyDescent="0.25">
      <c r="A146" s="37"/>
      <c r="B146" s="13"/>
      <c r="C146" s="35"/>
      <c r="D146" s="7" t="s">
        <v>440</v>
      </c>
      <c r="E146" s="19">
        <v>0</v>
      </c>
      <c r="F146" s="19">
        <v>0</v>
      </c>
      <c r="G146" s="31" t="s">
        <v>198</v>
      </c>
      <c r="H146" s="87">
        <v>571.12</v>
      </c>
      <c r="I146" s="96">
        <v>0</v>
      </c>
      <c r="J146" s="96">
        <f t="shared" si="19"/>
        <v>0</v>
      </c>
      <c r="K146" s="87"/>
      <c r="L146" s="87"/>
      <c r="M146" s="87">
        <v>6</v>
      </c>
      <c r="N146" s="90">
        <f t="shared" si="21"/>
        <v>3426.7200000000003</v>
      </c>
    </row>
    <row r="147" spans="1:14" x14ac:dyDescent="0.25">
      <c r="A147" s="37"/>
      <c r="B147" s="13"/>
      <c r="C147" s="35"/>
      <c r="D147" s="7" t="s">
        <v>323</v>
      </c>
      <c r="E147" s="19">
        <v>0</v>
      </c>
      <c r="F147" s="19">
        <v>0</v>
      </c>
      <c r="G147" s="31" t="s">
        <v>198</v>
      </c>
      <c r="H147" s="87">
        <v>571.12</v>
      </c>
      <c r="I147" s="96">
        <v>0</v>
      </c>
      <c r="J147" s="96">
        <f t="shared" si="19"/>
        <v>0</v>
      </c>
      <c r="K147" s="87"/>
      <c r="L147" s="87"/>
      <c r="M147" s="87">
        <v>4</v>
      </c>
      <c r="N147" s="90">
        <f t="shared" si="21"/>
        <v>2284.48</v>
      </c>
    </row>
    <row r="148" spans="1:14" x14ac:dyDescent="0.25">
      <c r="A148" s="37"/>
      <c r="B148" s="13"/>
      <c r="C148" s="35"/>
      <c r="D148" s="7" t="s">
        <v>325</v>
      </c>
      <c r="E148" s="19">
        <v>0</v>
      </c>
      <c r="F148" s="19">
        <v>0</v>
      </c>
      <c r="G148" s="31" t="s">
        <v>198</v>
      </c>
      <c r="H148" s="87">
        <v>571.12</v>
      </c>
      <c r="I148" s="96">
        <v>0</v>
      </c>
      <c r="J148" s="96">
        <f t="shared" si="19"/>
        <v>0</v>
      </c>
      <c r="K148" s="87"/>
      <c r="L148" s="87"/>
      <c r="M148" s="87">
        <v>19</v>
      </c>
      <c r="N148" s="90">
        <f t="shared" si="21"/>
        <v>10851.28</v>
      </c>
    </row>
    <row r="149" spans="1:14" x14ac:dyDescent="0.25">
      <c r="A149" s="37"/>
      <c r="B149" s="13"/>
      <c r="C149" s="35"/>
      <c r="D149" s="7" t="s">
        <v>324</v>
      </c>
      <c r="E149" s="19">
        <v>0</v>
      </c>
      <c r="F149" s="19">
        <v>0</v>
      </c>
      <c r="G149" s="31" t="s">
        <v>198</v>
      </c>
      <c r="H149" s="87">
        <v>571.12</v>
      </c>
      <c r="I149" s="96">
        <v>0</v>
      </c>
      <c r="J149" s="96">
        <f t="shared" si="19"/>
        <v>0</v>
      </c>
      <c r="K149" s="87"/>
      <c r="L149" s="87"/>
      <c r="M149" s="87">
        <v>1</v>
      </c>
      <c r="N149" s="90">
        <f t="shared" si="21"/>
        <v>571.12</v>
      </c>
    </row>
    <row r="150" spans="1:14" x14ac:dyDescent="0.25">
      <c r="A150" s="37"/>
      <c r="B150" s="13"/>
      <c r="C150" s="35"/>
      <c r="D150" s="7" t="s">
        <v>322</v>
      </c>
      <c r="E150" s="19">
        <v>0</v>
      </c>
      <c r="F150" s="19">
        <v>0</v>
      </c>
      <c r="G150" s="31" t="s">
        <v>198</v>
      </c>
      <c r="H150" s="87">
        <v>571.12</v>
      </c>
      <c r="I150" s="96">
        <v>0</v>
      </c>
      <c r="J150" s="96">
        <f t="shared" si="19"/>
        <v>0</v>
      </c>
      <c r="K150" s="87"/>
      <c r="L150" s="87"/>
      <c r="M150" s="87">
        <v>38</v>
      </c>
      <c r="N150" s="90">
        <f t="shared" si="21"/>
        <v>21702.560000000001</v>
      </c>
    </row>
    <row r="151" spans="1:14" x14ac:dyDescent="0.25">
      <c r="A151" s="37"/>
      <c r="B151" s="13"/>
      <c r="C151" s="35"/>
      <c r="D151" s="7" t="s">
        <v>286</v>
      </c>
      <c r="E151" s="19">
        <v>0</v>
      </c>
      <c r="F151" s="19">
        <v>0</v>
      </c>
      <c r="G151" s="31" t="s">
        <v>198</v>
      </c>
      <c r="H151" s="87">
        <v>571.12</v>
      </c>
      <c r="I151" s="96">
        <v>0</v>
      </c>
      <c r="J151" s="96">
        <f t="shared" si="19"/>
        <v>0</v>
      </c>
      <c r="K151" s="87"/>
      <c r="L151" s="87"/>
      <c r="M151" s="87">
        <v>20</v>
      </c>
      <c r="N151" s="90">
        <f t="shared" si="21"/>
        <v>11422.4</v>
      </c>
    </row>
    <row r="152" spans="1:14" x14ac:dyDescent="0.25">
      <c r="A152" s="37"/>
      <c r="B152" s="13"/>
      <c r="C152" s="35"/>
      <c r="D152" s="7" t="s">
        <v>289</v>
      </c>
      <c r="E152" s="19">
        <v>0</v>
      </c>
      <c r="F152" s="19">
        <v>0</v>
      </c>
      <c r="G152" s="31" t="s">
        <v>194</v>
      </c>
      <c r="H152" s="87">
        <v>571.12</v>
      </c>
      <c r="I152" s="96">
        <v>0</v>
      </c>
      <c r="J152" s="96">
        <f t="shared" si="19"/>
        <v>0</v>
      </c>
      <c r="K152" s="87"/>
      <c r="L152" s="87"/>
      <c r="M152" s="87">
        <v>4</v>
      </c>
      <c r="N152" s="90">
        <f t="shared" si="21"/>
        <v>2284.48</v>
      </c>
    </row>
    <row r="153" spans="1:14" x14ac:dyDescent="0.25">
      <c r="A153" s="37"/>
      <c r="B153" s="13"/>
      <c r="C153" s="35"/>
      <c r="D153" s="7" t="s">
        <v>290</v>
      </c>
      <c r="E153" s="19">
        <v>0</v>
      </c>
      <c r="F153" s="19">
        <v>0</v>
      </c>
      <c r="G153" s="31" t="s">
        <v>194</v>
      </c>
      <c r="H153" s="87">
        <v>571.12</v>
      </c>
      <c r="I153" s="96">
        <v>0</v>
      </c>
      <c r="J153" s="96">
        <f t="shared" si="19"/>
        <v>0</v>
      </c>
      <c r="K153" s="87"/>
      <c r="L153" s="87"/>
      <c r="M153" s="87">
        <v>22</v>
      </c>
      <c r="N153" s="90">
        <f t="shared" si="21"/>
        <v>12564.64</v>
      </c>
    </row>
    <row r="154" spans="1:14" x14ac:dyDescent="0.25">
      <c r="A154" s="42"/>
      <c r="B154" s="42"/>
      <c r="C154" s="35"/>
      <c r="D154" s="7" t="s">
        <v>291</v>
      </c>
      <c r="E154" s="19">
        <v>0</v>
      </c>
      <c r="F154" s="19">
        <v>0</v>
      </c>
      <c r="G154" s="31" t="s">
        <v>198</v>
      </c>
      <c r="H154" s="87">
        <v>571.12</v>
      </c>
      <c r="I154" s="96">
        <v>0</v>
      </c>
      <c r="J154" s="96">
        <f t="shared" si="19"/>
        <v>0</v>
      </c>
      <c r="K154" s="87"/>
      <c r="L154" s="87"/>
      <c r="M154" s="87">
        <v>10</v>
      </c>
      <c r="N154" s="90">
        <f t="shared" si="21"/>
        <v>5711.2</v>
      </c>
    </row>
    <row r="155" spans="1:14" x14ac:dyDescent="0.25">
      <c r="A155" s="42"/>
      <c r="B155" s="42"/>
      <c r="C155" s="35"/>
      <c r="D155" s="7" t="s">
        <v>288</v>
      </c>
      <c r="E155" s="19">
        <v>0</v>
      </c>
      <c r="F155" s="19">
        <v>0</v>
      </c>
      <c r="G155" s="31" t="s">
        <v>194</v>
      </c>
      <c r="H155" s="87">
        <v>571.12</v>
      </c>
      <c r="I155" s="96">
        <v>0</v>
      </c>
      <c r="J155" s="96">
        <f t="shared" si="19"/>
        <v>0</v>
      </c>
      <c r="K155" s="87"/>
      <c r="L155" s="87"/>
      <c r="M155" s="87">
        <v>11</v>
      </c>
      <c r="N155" s="90">
        <f t="shared" si="21"/>
        <v>6282.32</v>
      </c>
    </row>
    <row r="156" spans="1:14" x14ac:dyDescent="0.25">
      <c r="A156" s="42"/>
      <c r="B156" s="42"/>
      <c r="C156" s="35"/>
      <c r="D156" s="7" t="s">
        <v>287</v>
      </c>
      <c r="E156" s="19">
        <v>0</v>
      </c>
      <c r="F156" s="19">
        <v>0</v>
      </c>
      <c r="G156" s="31" t="s">
        <v>194</v>
      </c>
      <c r="H156" s="87">
        <v>571.12</v>
      </c>
      <c r="I156" s="96">
        <v>0</v>
      </c>
      <c r="J156" s="96">
        <f t="shared" si="19"/>
        <v>0</v>
      </c>
      <c r="K156" s="87"/>
      <c r="L156" s="87"/>
      <c r="M156" s="87">
        <v>9</v>
      </c>
      <c r="N156" s="90">
        <f t="shared" si="21"/>
        <v>5140.08</v>
      </c>
    </row>
    <row r="157" spans="1:14" x14ac:dyDescent="0.25">
      <c r="A157" s="42"/>
      <c r="B157" s="42"/>
      <c r="C157" s="35"/>
      <c r="D157" s="7" t="s">
        <v>231</v>
      </c>
      <c r="E157" s="19">
        <v>0</v>
      </c>
      <c r="F157" s="19">
        <v>0</v>
      </c>
      <c r="G157" s="31" t="s">
        <v>194</v>
      </c>
      <c r="H157" s="87">
        <v>50</v>
      </c>
      <c r="I157" s="96">
        <v>0</v>
      </c>
      <c r="J157" s="96">
        <f t="shared" si="19"/>
        <v>0</v>
      </c>
      <c r="K157" s="87"/>
      <c r="L157" s="87"/>
      <c r="M157" s="87">
        <v>5000</v>
      </c>
      <c r="N157" s="90">
        <f t="shared" si="21"/>
        <v>250000</v>
      </c>
    </row>
    <row r="158" spans="1:14" x14ac:dyDescent="0.25">
      <c r="A158" s="42"/>
      <c r="B158" s="42"/>
      <c r="C158" s="35"/>
      <c r="D158" s="7" t="s">
        <v>232</v>
      </c>
      <c r="E158" s="19">
        <v>0</v>
      </c>
      <c r="F158" s="19">
        <v>0</v>
      </c>
      <c r="G158" s="31" t="s">
        <v>194</v>
      </c>
      <c r="H158" s="87">
        <v>15</v>
      </c>
      <c r="I158" s="96">
        <v>0</v>
      </c>
      <c r="J158" s="96">
        <f t="shared" si="19"/>
        <v>0</v>
      </c>
      <c r="K158" s="87"/>
      <c r="L158" s="87"/>
      <c r="M158" s="87">
        <v>3950</v>
      </c>
      <c r="N158" s="90">
        <f t="shared" si="21"/>
        <v>59250</v>
      </c>
    </row>
    <row r="159" spans="1:14" x14ac:dyDescent="0.25">
      <c r="A159" s="42"/>
      <c r="B159" s="42"/>
      <c r="C159" s="35"/>
      <c r="D159" s="7" t="s">
        <v>251</v>
      </c>
      <c r="E159" s="19">
        <v>0</v>
      </c>
      <c r="F159" s="19">
        <v>0</v>
      </c>
      <c r="G159" s="31" t="s">
        <v>198</v>
      </c>
      <c r="H159" s="87">
        <v>14500</v>
      </c>
      <c r="I159" s="96">
        <v>0</v>
      </c>
      <c r="J159" s="96">
        <f t="shared" si="19"/>
        <v>0</v>
      </c>
      <c r="K159" s="87"/>
      <c r="L159" s="87"/>
      <c r="M159" s="87">
        <v>47</v>
      </c>
      <c r="N159" s="90">
        <f t="shared" si="21"/>
        <v>681500</v>
      </c>
    </row>
    <row r="160" spans="1:14" x14ac:dyDescent="0.25">
      <c r="A160" s="42"/>
      <c r="B160" s="42"/>
      <c r="C160" s="35"/>
      <c r="D160" s="7" t="s">
        <v>250</v>
      </c>
      <c r="E160" s="19">
        <v>0</v>
      </c>
      <c r="F160" s="19">
        <v>0</v>
      </c>
      <c r="G160" s="31" t="s">
        <v>198</v>
      </c>
      <c r="H160" s="87">
        <v>15000</v>
      </c>
      <c r="I160" s="96">
        <v>0</v>
      </c>
      <c r="J160" s="96">
        <f t="shared" si="19"/>
        <v>0</v>
      </c>
      <c r="K160" s="87"/>
      <c r="L160" s="87"/>
      <c r="M160" s="87">
        <v>10</v>
      </c>
      <c r="N160" s="90">
        <f t="shared" si="21"/>
        <v>150000</v>
      </c>
    </row>
    <row r="161" spans="1:14" x14ac:dyDescent="0.25">
      <c r="A161" s="42"/>
      <c r="B161" s="42"/>
      <c r="C161" s="35"/>
      <c r="D161" s="7" t="s">
        <v>223</v>
      </c>
      <c r="E161" s="19">
        <v>0</v>
      </c>
      <c r="F161" s="19">
        <v>0</v>
      </c>
      <c r="G161" s="31" t="s">
        <v>25</v>
      </c>
      <c r="H161" s="87">
        <v>250</v>
      </c>
      <c r="I161" s="96">
        <v>0</v>
      </c>
      <c r="J161" s="96">
        <f t="shared" si="19"/>
        <v>0</v>
      </c>
      <c r="K161" s="87"/>
      <c r="L161" s="87"/>
      <c r="M161" s="87">
        <v>1</v>
      </c>
      <c r="N161" s="90">
        <f t="shared" si="21"/>
        <v>250</v>
      </c>
    </row>
    <row r="162" spans="1:14" x14ac:dyDescent="0.25">
      <c r="A162" s="42"/>
      <c r="B162" s="42"/>
      <c r="C162" s="35"/>
      <c r="D162" s="7" t="s">
        <v>193</v>
      </c>
      <c r="E162" s="19">
        <v>0</v>
      </c>
      <c r="F162" s="19">
        <v>0</v>
      </c>
      <c r="G162" s="31" t="s">
        <v>194</v>
      </c>
      <c r="H162" s="87">
        <v>176</v>
      </c>
      <c r="I162" s="96">
        <v>0</v>
      </c>
      <c r="J162" s="96">
        <f t="shared" si="19"/>
        <v>0</v>
      </c>
      <c r="K162" s="87"/>
      <c r="L162" s="87"/>
      <c r="M162" s="87">
        <v>99</v>
      </c>
      <c r="N162" s="90">
        <f t="shared" si="21"/>
        <v>17424</v>
      </c>
    </row>
    <row r="163" spans="1:14" x14ac:dyDescent="0.25">
      <c r="A163" s="42"/>
      <c r="B163" s="42"/>
      <c r="C163" s="35"/>
      <c r="D163" s="7" t="s">
        <v>195</v>
      </c>
      <c r="E163" s="19">
        <v>0</v>
      </c>
      <c r="F163" s="19">
        <v>0</v>
      </c>
      <c r="G163" s="31" t="s">
        <v>194</v>
      </c>
      <c r="H163" s="87">
        <v>80</v>
      </c>
      <c r="I163" s="96">
        <v>0</v>
      </c>
      <c r="J163" s="96">
        <f t="shared" si="19"/>
        <v>0</v>
      </c>
      <c r="K163" s="87"/>
      <c r="L163" s="87"/>
      <c r="M163" s="87">
        <v>94</v>
      </c>
      <c r="N163" s="90">
        <f t="shared" si="21"/>
        <v>7520</v>
      </c>
    </row>
    <row r="164" spans="1:14" x14ac:dyDescent="0.25">
      <c r="A164" s="37">
        <v>61</v>
      </c>
      <c r="B164" s="13" t="s">
        <v>158</v>
      </c>
      <c r="C164" s="35" t="s">
        <v>68</v>
      </c>
      <c r="D164" s="7" t="s">
        <v>130</v>
      </c>
      <c r="E164" s="19">
        <v>5</v>
      </c>
      <c r="F164" s="19">
        <v>236</v>
      </c>
      <c r="G164" s="31" t="s">
        <v>5</v>
      </c>
      <c r="H164" s="87">
        <v>47.199999999999996</v>
      </c>
      <c r="I164" s="96">
        <v>0</v>
      </c>
      <c r="J164" s="96">
        <f>+H164*I164</f>
        <v>0</v>
      </c>
      <c r="K164" s="87">
        <v>5</v>
      </c>
      <c r="L164" s="87">
        <f>+K164*H164</f>
        <v>235.99999999999997</v>
      </c>
      <c r="M164" s="87">
        <v>0</v>
      </c>
      <c r="N164" s="89">
        <v>0</v>
      </c>
    </row>
    <row r="165" spans="1:14" x14ac:dyDescent="0.25">
      <c r="A165" s="37">
        <v>62</v>
      </c>
      <c r="B165" s="13" t="s">
        <v>158</v>
      </c>
      <c r="C165" s="35" t="s">
        <v>67</v>
      </c>
      <c r="D165" s="7" t="s">
        <v>122</v>
      </c>
      <c r="E165" s="19">
        <v>99</v>
      </c>
      <c r="F165" s="19">
        <v>37732.86</v>
      </c>
      <c r="G165" s="31" t="s">
        <v>6</v>
      </c>
      <c r="H165" s="87">
        <v>381.14</v>
      </c>
      <c r="I165" s="96">
        <v>50</v>
      </c>
      <c r="J165" s="96">
        <f>+H165*I165</f>
        <v>19057</v>
      </c>
      <c r="K165" s="87">
        <v>99</v>
      </c>
      <c r="L165" s="87">
        <f>+K165*H165</f>
        <v>37732.86</v>
      </c>
      <c r="M165" s="87">
        <v>0</v>
      </c>
      <c r="N165" s="89">
        <v>0</v>
      </c>
    </row>
    <row r="166" spans="1:14" x14ac:dyDescent="0.25">
      <c r="A166" s="37">
        <v>62</v>
      </c>
      <c r="B166" s="13"/>
      <c r="C166" s="35" t="s">
        <v>67</v>
      </c>
      <c r="D166" s="7" t="s">
        <v>122</v>
      </c>
      <c r="E166" s="19">
        <v>100</v>
      </c>
      <c r="F166" s="19">
        <v>35400</v>
      </c>
      <c r="G166" s="31" t="s">
        <v>6</v>
      </c>
      <c r="H166" s="87">
        <v>354</v>
      </c>
      <c r="I166" s="96">
        <v>0</v>
      </c>
      <c r="J166" s="96">
        <f>+H166*I166</f>
        <v>0</v>
      </c>
      <c r="K166" s="87">
        <v>100</v>
      </c>
      <c r="L166" s="87">
        <f>+K166*H166</f>
        <v>35400</v>
      </c>
      <c r="M166" s="87">
        <v>0</v>
      </c>
      <c r="N166" s="89">
        <v>0</v>
      </c>
    </row>
    <row r="167" spans="1:14" x14ac:dyDescent="0.25">
      <c r="A167" s="37"/>
      <c r="B167" s="13"/>
      <c r="C167" s="35"/>
      <c r="D167" s="7" t="s">
        <v>227</v>
      </c>
      <c r="E167" s="19">
        <v>0</v>
      </c>
      <c r="F167" s="19">
        <v>0</v>
      </c>
      <c r="G167" s="31" t="s">
        <v>65</v>
      </c>
      <c r="H167" s="87">
        <v>542.79999999999995</v>
      </c>
      <c r="I167" s="96">
        <v>0</v>
      </c>
      <c r="J167" s="96"/>
      <c r="K167" s="87"/>
      <c r="L167" s="87"/>
      <c r="M167" s="87">
        <v>13</v>
      </c>
      <c r="N167" s="90">
        <f>+H167*M167</f>
        <v>7056.4</v>
      </c>
    </row>
    <row r="168" spans="1:14" x14ac:dyDescent="0.25">
      <c r="A168" s="37"/>
      <c r="B168" s="13"/>
      <c r="C168" s="35"/>
      <c r="D168" s="7" t="s">
        <v>226</v>
      </c>
      <c r="E168" s="19">
        <v>0</v>
      </c>
      <c r="F168" s="19">
        <v>0</v>
      </c>
      <c r="G168" s="31" t="s">
        <v>65</v>
      </c>
      <c r="H168" s="87">
        <v>336.3</v>
      </c>
      <c r="I168" s="96">
        <v>20</v>
      </c>
      <c r="J168" s="96"/>
      <c r="K168" s="87"/>
      <c r="L168" s="87"/>
      <c r="M168" s="87">
        <v>910</v>
      </c>
      <c r="N168" s="90">
        <f t="shared" ref="N168:N199" si="22">+H168*M168</f>
        <v>306033</v>
      </c>
    </row>
    <row r="169" spans="1:14" x14ac:dyDescent="0.25">
      <c r="A169" s="37"/>
      <c r="B169" s="13"/>
      <c r="C169" s="35"/>
      <c r="D169" s="7" t="s">
        <v>239</v>
      </c>
      <c r="E169" s="19">
        <v>0</v>
      </c>
      <c r="F169" s="19">
        <v>0</v>
      </c>
      <c r="G169" s="31" t="s">
        <v>194</v>
      </c>
      <c r="H169" s="87">
        <v>495</v>
      </c>
      <c r="I169" s="96">
        <v>0</v>
      </c>
      <c r="J169" s="96"/>
      <c r="K169" s="87"/>
      <c r="L169" s="87"/>
      <c r="M169" s="87">
        <v>18</v>
      </c>
      <c r="N169" s="90">
        <f t="shared" si="22"/>
        <v>8910</v>
      </c>
    </row>
    <row r="170" spans="1:14" x14ac:dyDescent="0.25">
      <c r="A170" s="37"/>
      <c r="B170" s="13"/>
      <c r="C170" s="35"/>
      <c r="D170" s="7" t="s">
        <v>190</v>
      </c>
      <c r="E170" s="19">
        <v>0</v>
      </c>
      <c r="F170" s="19">
        <v>0</v>
      </c>
      <c r="G170" s="31" t="s">
        <v>191</v>
      </c>
      <c r="H170" s="87">
        <v>1528.1</v>
      </c>
      <c r="I170" s="96">
        <v>300</v>
      </c>
      <c r="J170" s="96"/>
      <c r="K170" s="87"/>
      <c r="L170" s="87"/>
      <c r="M170" s="87">
        <v>254</v>
      </c>
      <c r="N170" s="90">
        <f t="shared" si="22"/>
        <v>388137.39999999997</v>
      </c>
    </row>
    <row r="171" spans="1:14" x14ac:dyDescent="0.25">
      <c r="A171" s="37"/>
      <c r="B171" s="13"/>
      <c r="C171" s="35"/>
      <c r="D171" s="7" t="s">
        <v>228</v>
      </c>
      <c r="E171" s="19">
        <v>0</v>
      </c>
      <c r="F171" s="19">
        <v>0</v>
      </c>
      <c r="G171" s="31" t="s">
        <v>65</v>
      </c>
      <c r="H171" s="87">
        <v>750</v>
      </c>
      <c r="I171" s="96">
        <v>0</v>
      </c>
      <c r="J171" s="96"/>
      <c r="K171" s="87"/>
      <c r="L171" s="87"/>
      <c r="M171" s="87">
        <v>10</v>
      </c>
      <c r="N171" s="90">
        <f t="shared" si="22"/>
        <v>7500</v>
      </c>
    </row>
    <row r="172" spans="1:14" x14ac:dyDescent="0.25">
      <c r="A172" s="37"/>
      <c r="B172" s="13"/>
      <c r="C172" s="35"/>
      <c r="D172" s="7" t="s">
        <v>229</v>
      </c>
      <c r="E172" s="19">
        <v>0</v>
      </c>
      <c r="F172" s="19">
        <v>0</v>
      </c>
      <c r="G172" s="31" t="s">
        <v>65</v>
      </c>
      <c r="H172" s="87">
        <v>801</v>
      </c>
      <c r="I172" s="96">
        <v>0</v>
      </c>
      <c r="J172" s="96"/>
      <c r="K172" s="87"/>
      <c r="L172" s="87"/>
      <c r="M172" s="87">
        <v>8</v>
      </c>
      <c r="N172" s="90">
        <f t="shared" si="22"/>
        <v>6408</v>
      </c>
    </row>
    <row r="173" spans="1:14" x14ac:dyDescent="0.25">
      <c r="A173" s="37"/>
      <c r="B173" s="13"/>
      <c r="C173" s="35"/>
      <c r="D173" s="7" t="s">
        <v>388</v>
      </c>
      <c r="E173" s="19">
        <v>0</v>
      </c>
      <c r="F173" s="19">
        <v>0</v>
      </c>
      <c r="G173" s="31" t="s">
        <v>194</v>
      </c>
      <c r="H173" s="87">
        <v>250</v>
      </c>
      <c r="I173" s="96">
        <v>0</v>
      </c>
      <c r="J173" s="96"/>
      <c r="K173" s="87"/>
      <c r="L173" s="87"/>
      <c r="M173" s="87">
        <v>6</v>
      </c>
      <c r="N173" s="90">
        <f t="shared" si="22"/>
        <v>1500</v>
      </c>
    </row>
    <row r="174" spans="1:14" x14ac:dyDescent="0.25">
      <c r="A174" s="37"/>
      <c r="B174" s="13"/>
      <c r="C174" s="35"/>
      <c r="D174" s="7" t="s">
        <v>192</v>
      </c>
      <c r="E174" s="19">
        <v>0</v>
      </c>
      <c r="F174" s="19">
        <v>0</v>
      </c>
      <c r="G174" s="31" t="s">
        <v>191</v>
      </c>
      <c r="H174" s="87">
        <v>1528.1</v>
      </c>
      <c r="I174" s="96">
        <v>300</v>
      </c>
      <c r="J174" s="96"/>
      <c r="K174" s="87"/>
      <c r="L174" s="87"/>
      <c r="M174" s="87">
        <v>212</v>
      </c>
      <c r="N174" s="90">
        <f t="shared" si="22"/>
        <v>323957.19999999995</v>
      </c>
    </row>
    <row r="175" spans="1:14" x14ac:dyDescent="0.25">
      <c r="A175" s="37"/>
      <c r="B175" s="13"/>
      <c r="C175" s="35"/>
      <c r="D175" s="7" t="s">
        <v>304</v>
      </c>
      <c r="E175" s="19">
        <v>0</v>
      </c>
      <c r="F175" s="19">
        <v>0</v>
      </c>
      <c r="G175" s="31" t="s">
        <v>194</v>
      </c>
      <c r="H175" s="87">
        <v>250</v>
      </c>
      <c r="I175" s="96">
        <v>0</v>
      </c>
      <c r="J175" s="96"/>
      <c r="K175" s="87"/>
      <c r="L175" s="87"/>
      <c r="M175" s="87">
        <v>9</v>
      </c>
      <c r="N175" s="90">
        <f t="shared" si="22"/>
        <v>2250</v>
      </c>
    </row>
    <row r="176" spans="1:14" x14ac:dyDescent="0.25">
      <c r="A176" s="37"/>
      <c r="B176" s="13"/>
      <c r="C176" s="35"/>
      <c r="D176" s="7" t="s">
        <v>263</v>
      </c>
      <c r="E176" s="19">
        <v>0</v>
      </c>
      <c r="F176" s="19">
        <v>0</v>
      </c>
      <c r="G176" s="31" t="s">
        <v>25</v>
      </c>
      <c r="H176" s="87">
        <v>250</v>
      </c>
      <c r="I176" s="96">
        <v>0</v>
      </c>
      <c r="J176" s="96"/>
      <c r="K176" s="87"/>
      <c r="L176" s="87"/>
      <c r="M176" s="87">
        <v>5</v>
      </c>
      <c r="N176" s="90">
        <f t="shared" si="22"/>
        <v>1250</v>
      </c>
    </row>
    <row r="177" spans="1:14" x14ac:dyDescent="0.25">
      <c r="A177" s="37"/>
      <c r="B177" s="13"/>
      <c r="C177" s="35"/>
      <c r="D177" s="7" t="s">
        <v>379</v>
      </c>
      <c r="E177" s="19">
        <v>0</v>
      </c>
      <c r="F177" s="19">
        <v>0</v>
      </c>
      <c r="G177" s="31" t="s">
        <v>198</v>
      </c>
      <c r="H177" s="87">
        <v>250</v>
      </c>
      <c r="I177" s="96">
        <v>0</v>
      </c>
      <c r="J177" s="96"/>
      <c r="K177" s="87"/>
      <c r="L177" s="87"/>
      <c r="M177" s="87">
        <v>55</v>
      </c>
      <c r="N177" s="90">
        <f t="shared" si="22"/>
        <v>13750</v>
      </c>
    </row>
    <row r="178" spans="1:14" x14ac:dyDescent="0.25">
      <c r="A178" s="37"/>
      <c r="B178" s="13"/>
      <c r="C178" s="35"/>
      <c r="D178" s="7" t="s">
        <v>212</v>
      </c>
      <c r="E178" s="19">
        <v>0</v>
      </c>
      <c r="F178" s="19">
        <v>0</v>
      </c>
      <c r="G178" s="31" t="s">
        <v>25</v>
      </c>
      <c r="H178" s="87">
        <v>250</v>
      </c>
      <c r="I178" s="96">
        <v>0</v>
      </c>
      <c r="J178" s="96"/>
      <c r="K178" s="87"/>
      <c r="L178" s="87"/>
      <c r="M178" s="87">
        <v>18</v>
      </c>
      <c r="N178" s="90">
        <f t="shared" si="22"/>
        <v>4500</v>
      </c>
    </row>
    <row r="179" spans="1:14" x14ac:dyDescent="0.25">
      <c r="A179" s="37"/>
      <c r="B179" s="13"/>
      <c r="C179" s="35"/>
      <c r="D179" s="7" t="s">
        <v>200</v>
      </c>
      <c r="E179" s="19">
        <v>0</v>
      </c>
      <c r="F179" s="19">
        <v>0</v>
      </c>
      <c r="G179" s="31" t="s">
        <v>191</v>
      </c>
      <c r="H179" s="87">
        <v>1591.4</v>
      </c>
      <c r="I179" s="96">
        <v>30</v>
      </c>
      <c r="J179" s="96"/>
      <c r="K179" s="87"/>
      <c r="L179" s="87"/>
      <c r="M179" s="87">
        <v>3</v>
      </c>
      <c r="N179" s="90">
        <f t="shared" si="22"/>
        <v>4774.2000000000007</v>
      </c>
    </row>
    <row r="180" spans="1:14" x14ac:dyDescent="0.25">
      <c r="A180" s="37"/>
      <c r="B180" s="13"/>
      <c r="C180" s="35"/>
      <c r="D180" s="7" t="s">
        <v>199</v>
      </c>
      <c r="E180" s="19">
        <v>0</v>
      </c>
      <c r="F180" s="19">
        <v>0</v>
      </c>
      <c r="G180" s="31" t="s">
        <v>191</v>
      </c>
      <c r="H180" s="87">
        <v>5349.75</v>
      </c>
      <c r="I180" s="96">
        <v>0</v>
      </c>
      <c r="J180" s="96"/>
      <c r="K180" s="87"/>
      <c r="L180" s="87"/>
      <c r="M180" s="87">
        <v>3</v>
      </c>
      <c r="N180" s="90">
        <f t="shared" si="22"/>
        <v>16049.25</v>
      </c>
    </row>
    <row r="181" spans="1:14" x14ac:dyDescent="0.25">
      <c r="A181" s="37"/>
      <c r="B181" s="13"/>
      <c r="C181" s="35"/>
      <c r="D181" s="7" t="s">
        <v>302</v>
      </c>
      <c r="E181" s="19">
        <v>0</v>
      </c>
      <c r="F181" s="19">
        <v>0</v>
      </c>
      <c r="G181" s="31" t="s">
        <v>194</v>
      </c>
      <c r="H181" s="87">
        <v>6300</v>
      </c>
      <c r="I181" s="96">
        <v>0</v>
      </c>
      <c r="J181" s="96"/>
      <c r="K181" s="87"/>
      <c r="L181" s="87"/>
      <c r="M181" s="87">
        <v>1</v>
      </c>
      <c r="N181" s="90">
        <f t="shared" si="22"/>
        <v>6300</v>
      </c>
    </row>
    <row r="182" spans="1:14" x14ac:dyDescent="0.25">
      <c r="A182" s="37"/>
      <c r="B182" s="13"/>
      <c r="C182" s="35"/>
      <c r="D182" s="7" t="s">
        <v>354</v>
      </c>
      <c r="E182" s="19">
        <v>0</v>
      </c>
      <c r="F182" s="19">
        <v>0</v>
      </c>
      <c r="G182" s="31" t="s">
        <v>194</v>
      </c>
      <c r="H182" s="87">
        <v>175</v>
      </c>
      <c r="I182" s="96">
        <v>0</v>
      </c>
      <c r="J182" s="96"/>
      <c r="K182" s="87"/>
      <c r="L182" s="87"/>
      <c r="M182" s="87">
        <v>147</v>
      </c>
      <c r="N182" s="90">
        <f t="shared" si="22"/>
        <v>25725</v>
      </c>
    </row>
    <row r="183" spans="1:14" x14ac:dyDescent="0.25">
      <c r="A183" s="37"/>
      <c r="B183" s="13"/>
      <c r="C183" s="35"/>
      <c r="D183" s="7" t="s">
        <v>307</v>
      </c>
      <c r="E183" s="19">
        <v>0</v>
      </c>
      <c r="F183" s="19">
        <v>0</v>
      </c>
      <c r="G183" s="31" t="s">
        <v>118</v>
      </c>
      <c r="H183" s="87">
        <v>431</v>
      </c>
      <c r="I183" s="96">
        <v>0</v>
      </c>
      <c r="J183" s="96"/>
      <c r="K183" s="87"/>
      <c r="L183" s="87"/>
      <c r="M183" s="87">
        <v>2</v>
      </c>
      <c r="N183" s="90">
        <f t="shared" si="22"/>
        <v>862</v>
      </c>
    </row>
    <row r="184" spans="1:14" x14ac:dyDescent="0.25">
      <c r="A184" s="37"/>
      <c r="B184" s="13"/>
      <c r="C184" s="35"/>
      <c r="D184" s="7" t="s">
        <v>305</v>
      </c>
      <c r="E184" s="19">
        <v>0</v>
      </c>
      <c r="F184" s="19">
        <v>0</v>
      </c>
      <c r="G184" s="31" t="s">
        <v>194</v>
      </c>
      <c r="H184" s="87">
        <v>132</v>
      </c>
      <c r="I184" s="96">
        <v>0</v>
      </c>
      <c r="J184" s="96"/>
      <c r="K184" s="87"/>
      <c r="L184" s="87"/>
      <c r="M184" s="87">
        <v>3</v>
      </c>
      <c r="N184" s="90">
        <f t="shared" si="22"/>
        <v>396</v>
      </c>
    </row>
    <row r="185" spans="1:14" x14ac:dyDescent="0.25">
      <c r="A185" s="42"/>
      <c r="B185" s="42"/>
      <c r="C185" s="35"/>
      <c r="D185" s="7" t="s">
        <v>296</v>
      </c>
      <c r="E185" s="19">
        <v>0</v>
      </c>
      <c r="F185" s="19">
        <v>0</v>
      </c>
      <c r="G185" s="31" t="s">
        <v>198</v>
      </c>
      <c r="H185" s="87">
        <v>1200</v>
      </c>
      <c r="I185" s="96">
        <v>0</v>
      </c>
      <c r="J185" s="96"/>
      <c r="K185" s="87"/>
      <c r="L185" s="87"/>
      <c r="M185" s="87">
        <v>2</v>
      </c>
      <c r="N185" s="90">
        <f t="shared" si="22"/>
        <v>2400</v>
      </c>
    </row>
    <row r="186" spans="1:14" x14ac:dyDescent="0.25">
      <c r="A186" s="42"/>
      <c r="B186" s="42"/>
      <c r="C186" s="35"/>
      <c r="D186" s="7" t="s">
        <v>365</v>
      </c>
      <c r="E186" s="19">
        <v>0</v>
      </c>
      <c r="F186" s="19">
        <v>0</v>
      </c>
      <c r="G186" s="31" t="s">
        <v>194</v>
      </c>
      <c r="H186" s="87">
        <v>61950</v>
      </c>
      <c r="I186" s="96">
        <v>1</v>
      </c>
      <c r="J186" s="96"/>
      <c r="K186" s="87"/>
      <c r="L186" s="87"/>
      <c r="M186" s="87">
        <v>1</v>
      </c>
      <c r="N186" s="90">
        <f t="shared" si="22"/>
        <v>61950</v>
      </c>
    </row>
    <row r="187" spans="1:14" x14ac:dyDescent="0.25">
      <c r="A187" s="42"/>
      <c r="B187" s="42"/>
      <c r="C187" s="35"/>
      <c r="D187" s="7" t="s">
        <v>308</v>
      </c>
      <c r="E187" s="19">
        <v>0</v>
      </c>
      <c r="F187" s="19">
        <v>0</v>
      </c>
      <c r="G187" s="31" t="s">
        <v>194</v>
      </c>
      <c r="H187" s="87">
        <v>20</v>
      </c>
      <c r="I187" s="96">
        <v>0</v>
      </c>
      <c r="J187" s="96"/>
      <c r="K187" s="87"/>
      <c r="L187" s="87"/>
      <c r="M187" s="87">
        <v>41</v>
      </c>
      <c r="N187" s="90">
        <f t="shared" si="22"/>
        <v>820</v>
      </c>
    </row>
    <row r="188" spans="1:14" x14ac:dyDescent="0.25">
      <c r="A188" s="42"/>
      <c r="B188" s="42"/>
      <c r="C188" s="35"/>
      <c r="D188" s="7" t="s">
        <v>367</v>
      </c>
      <c r="E188" s="19">
        <v>0</v>
      </c>
      <c r="F188" s="19">
        <v>0</v>
      </c>
      <c r="G188" s="31" t="s">
        <v>194</v>
      </c>
      <c r="H188" s="87">
        <v>5250</v>
      </c>
      <c r="I188" s="96">
        <v>1</v>
      </c>
      <c r="J188" s="96"/>
      <c r="K188" s="87"/>
      <c r="L188" s="87"/>
      <c r="M188" s="87">
        <v>1</v>
      </c>
      <c r="N188" s="90">
        <f t="shared" si="22"/>
        <v>5250</v>
      </c>
    </row>
    <row r="189" spans="1:14" x14ac:dyDescent="0.25">
      <c r="A189" s="42"/>
      <c r="B189" s="42"/>
      <c r="C189" s="35"/>
      <c r="D189" s="7" t="s">
        <v>339</v>
      </c>
      <c r="E189" s="19">
        <v>0</v>
      </c>
      <c r="F189" s="19">
        <v>0</v>
      </c>
      <c r="G189" s="31" t="s">
        <v>25</v>
      </c>
      <c r="H189" s="87">
        <v>300</v>
      </c>
      <c r="I189" s="96">
        <v>0</v>
      </c>
      <c r="J189" s="96"/>
      <c r="K189" s="87"/>
      <c r="L189" s="87"/>
      <c r="M189" s="87">
        <v>3</v>
      </c>
      <c r="N189" s="90">
        <f t="shared" si="22"/>
        <v>900</v>
      </c>
    </row>
    <row r="190" spans="1:14" x14ac:dyDescent="0.25">
      <c r="A190" s="42"/>
      <c r="B190" s="42"/>
      <c r="C190" s="35"/>
      <c r="D190" s="7" t="s">
        <v>340</v>
      </c>
      <c r="E190" s="19">
        <v>0</v>
      </c>
      <c r="F190" s="19">
        <v>0</v>
      </c>
      <c r="G190" s="31" t="s">
        <v>25</v>
      </c>
      <c r="H190" s="87">
        <v>300</v>
      </c>
      <c r="I190" s="96">
        <v>0</v>
      </c>
      <c r="J190" s="96"/>
      <c r="K190" s="87"/>
      <c r="L190" s="87"/>
      <c r="M190" s="87">
        <v>2</v>
      </c>
      <c r="N190" s="90">
        <f t="shared" si="22"/>
        <v>600</v>
      </c>
    </row>
    <row r="191" spans="1:14" x14ac:dyDescent="0.25">
      <c r="A191" s="42"/>
      <c r="B191" s="42"/>
      <c r="C191" s="35"/>
      <c r="D191" s="7" t="s">
        <v>265</v>
      </c>
      <c r="E191" s="19">
        <v>0</v>
      </c>
      <c r="F191" s="19">
        <v>0</v>
      </c>
      <c r="G191" s="31" t="s">
        <v>198</v>
      </c>
      <c r="H191" s="87">
        <v>2500</v>
      </c>
      <c r="I191" s="96">
        <v>0</v>
      </c>
      <c r="J191" s="96"/>
      <c r="K191" s="87"/>
      <c r="L191" s="87"/>
      <c r="M191" s="87">
        <v>2</v>
      </c>
      <c r="N191" s="90">
        <f t="shared" si="22"/>
        <v>5000</v>
      </c>
    </row>
    <row r="192" spans="1:14" x14ac:dyDescent="0.25">
      <c r="A192" s="42"/>
      <c r="B192" s="42"/>
      <c r="C192" s="35"/>
      <c r="D192" s="7" t="s">
        <v>348</v>
      </c>
      <c r="E192" s="19">
        <v>0</v>
      </c>
      <c r="F192" s="19">
        <v>0</v>
      </c>
      <c r="G192" s="31" t="s">
        <v>194</v>
      </c>
      <c r="H192" s="87">
        <v>55.46</v>
      </c>
      <c r="I192" s="96">
        <v>0</v>
      </c>
      <c r="J192" s="96"/>
      <c r="K192" s="87"/>
      <c r="L192" s="87"/>
      <c r="M192" s="87">
        <v>2</v>
      </c>
      <c r="N192" s="90">
        <f t="shared" si="22"/>
        <v>110.92</v>
      </c>
    </row>
    <row r="193" spans="1:14" x14ac:dyDescent="0.25">
      <c r="A193" s="42"/>
      <c r="B193" s="42"/>
      <c r="C193" s="35"/>
      <c r="D193" s="7" t="s">
        <v>275</v>
      </c>
      <c r="E193" s="19">
        <v>0</v>
      </c>
      <c r="F193" s="19">
        <v>0</v>
      </c>
      <c r="G193" s="31" t="s">
        <v>194</v>
      </c>
      <c r="H193" s="87">
        <v>250</v>
      </c>
      <c r="I193" s="96">
        <v>12</v>
      </c>
      <c r="J193" s="96"/>
      <c r="K193" s="87"/>
      <c r="L193" s="87"/>
      <c r="M193" s="87">
        <v>2</v>
      </c>
      <c r="N193" s="90">
        <f t="shared" si="22"/>
        <v>500</v>
      </c>
    </row>
    <row r="194" spans="1:14" x14ac:dyDescent="0.25">
      <c r="A194" s="42"/>
      <c r="B194" s="42"/>
      <c r="C194" s="35"/>
      <c r="D194" s="7" t="s">
        <v>319</v>
      </c>
      <c r="E194" s="19">
        <v>0</v>
      </c>
      <c r="F194" s="19">
        <v>0</v>
      </c>
      <c r="G194" s="31" t="s">
        <v>194</v>
      </c>
      <c r="H194" s="87">
        <v>281</v>
      </c>
      <c r="I194" s="96">
        <v>0</v>
      </c>
      <c r="J194" s="96"/>
      <c r="K194" s="87"/>
      <c r="L194" s="87"/>
      <c r="M194" s="87">
        <v>3</v>
      </c>
      <c r="N194" s="90">
        <f t="shared" si="22"/>
        <v>843</v>
      </c>
    </row>
    <row r="195" spans="1:14" x14ac:dyDescent="0.25">
      <c r="A195" s="42"/>
      <c r="B195" s="42"/>
      <c r="C195" s="35"/>
      <c r="D195" s="7" t="s">
        <v>257</v>
      </c>
      <c r="E195" s="19">
        <v>0</v>
      </c>
      <c r="F195" s="19">
        <v>0</v>
      </c>
      <c r="G195" s="31" t="s">
        <v>198</v>
      </c>
      <c r="H195" s="87">
        <v>2230</v>
      </c>
      <c r="I195" s="96">
        <v>0</v>
      </c>
      <c r="J195" s="96"/>
      <c r="K195" s="87"/>
      <c r="L195" s="87"/>
      <c r="M195" s="87">
        <v>1</v>
      </c>
      <c r="N195" s="90">
        <f t="shared" si="22"/>
        <v>2230</v>
      </c>
    </row>
    <row r="196" spans="1:14" x14ac:dyDescent="0.25">
      <c r="A196" s="42"/>
      <c r="B196" s="42"/>
      <c r="C196" s="35"/>
      <c r="D196" s="7" t="s">
        <v>240</v>
      </c>
      <c r="E196" s="19">
        <v>0</v>
      </c>
      <c r="F196" s="19">
        <v>0</v>
      </c>
      <c r="G196" s="31" t="s">
        <v>194</v>
      </c>
      <c r="H196" s="87">
        <v>50</v>
      </c>
      <c r="I196" s="96">
        <v>0</v>
      </c>
      <c r="J196" s="96"/>
      <c r="K196" s="87"/>
      <c r="L196" s="87"/>
      <c r="M196" s="87">
        <v>73</v>
      </c>
      <c r="N196" s="90">
        <f t="shared" si="22"/>
        <v>3650</v>
      </c>
    </row>
    <row r="197" spans="1:14" x14ac:dyDescent="0.25">
      <c r="A197" s="42"/>
      <c r="B197" s="42"/>
      <c r="C197" s="35"/>
      <c r="D197" s="7" t="s">
        <v>241</v>
      </c>
      <c r="E197" s="19">
        <v>0</v>
      </c>
      <c r="F197" s="19">
        <v>0</v>
      </c>
      <c r="G197" s="31" t="s">
        <v>198</v>
      </c>
      <c r="H197" s="87">
        <v>400</v>
      </c>
      <c r="I197" s="96">
        <v>100</v>
      </c>
      <c r="J197" s="96"/>
      <c r="K197" s="87"/>
      <c r="L197" s="87"/>
      <c r="M197" s="87">
        <v>1</v>
      </c>
      <c r="N197" s="90">
        <f t="shared" si="22"/>
        <v>400</v>
      </c>
    </row>
    <row r="198" spans="1:14" x14ac:dyDescent="0.25">
      <c r="A198" s="42"/>
      <c r="B198" s="42"/>
      <c r="C198" s="35"/>
      <c r="D198" s="7" t="s">
        <v>334</v>
      </c>
      <c r="E198" s="19">
        <v>0</v>
      </c>
      <c r="F198" s="19">
        <v>0</v>
      </c>
      <c r="G198" s="31" t="s">
        <v>194</v>
      </c>
      <c r="H198" s="87">
        <v>330</v>
      </c>
      <c r="I198" s="96">
        <v>24</v>
      </c>
      <c r="J198" s="96"/>
      <c r="K198" s="87"/>
      <c r="L198" s="87"/>
      <c r="M198" s="87">
        <v>36</v>
      </c>
      <c r="N198" s="90">
        <f t="shared" si="22"/>
        <v>11880</v>
      </c>
    </row>
    <row r="199" spans="1:14" x14ac:dyDescent="0.25">
      <c r="A199" s="42"/>
      <c r="B199" s="42"/>
      <c r="C199" s="35"/>
      <c r="D199" s="7" t="s">
        <v>270</v>
      </c>
      <c r="E199" s="19">
        <v>0</v>
      </c>
      <c r="F199" s="19">
        <v>0</v>
      </c>
      <c r="G199" s="31" t="s">
        <v>194</v>
      </c>
      <c r="H199" s="87">
        <v>2100</v>
      </c>
      <c r="I199" s="96">
        <v>0</v>
      </c>
      <c r="J199" s="96"/>
      <c r="K199" s="87"/>
      <c r="L199" s="87"/>
      <c r="M199" s="87">
        <v>7</v>
      </c>
      <c r="N199" s="90">
        <f t="shared" si="22"/>
        <v>14700</v>
      </c>
    </row>
    <row r="200" spans="1:14" x14ac:dyDescent="0.25">
      <c r="A200" s="37">
        <v>8</v>
      </c>
      <c r="B200" s="13" t="s">
        <v>154</v>
      </c>
      <c r="C200" s="35" t="s">
        <v>77</v>
      </c>
      <c r="D200" s="7" t="s">
        <v>114</v>
      </c>
      <c r="E200" s="19">
        <v>112</v>
      </c>
      <c r="F200" s="19">
        <v>12951.68</v>
      </c>
      <c r="G200" s="31" t="s">
        <v>6</v>
      </c>
      <c r="H200" s="87">
        <v>115.64</v>
      </c>
      <c r="I200" s="96">
        <v>0</v>
      </c>
      <c r="J200" s="96">
        <f>+H200*I200</f>
        <v>0</v>
      </c>
      <c r="K200" s="87">
        <v>112</v>
      </c>
      <c r="L200" s="87">
        <f>+K200*H200</f>
        <v>12951.68</v>
      </c>
      <c r="M200" s="87">
        <v>0</v>
      </c>
      <c r="N200" s="89">
        <v>0</v>
      </c>
    </row>
    <row r="201" spans="1:14" x14ac:dyDescent="0.25">
      <c r="A201" s="42"/>
      <c r="B201" s="42"/>
      <c r="C201" s="35"/>
      <c r="D201" s="7" t="s">
        <v>203</v>
      </c>
      <c r="E201" s="19">
        <v>0</v>
      </c>
      <c r="F201" s="19">
        <v>0</v>
      </c>
      <c r="G201" s="31" t="s">
        <v>6</v>
      </c>
      <c r="H201" s="87">
        <v>115.64</v>
      </c>
      <c r="I201" s="96">
        <v>0</v>
      </c>
      <c r="J201" s="96"/>
      <c r="K201" s="87"/>
      <c r="L201" s="87"/>
      <c r="M201" s="87">
        <v>887</v>
      </c>
      <c r="N201" s="90">
        <f>+H201*M201</f>
        <v>102572.68000000001</v>
      </c>
    </row>
    <row r="202" spans="1:14" x14ac:dyDescent="0.25">
      <c r="A202" s="42"/>
      <c r="B202" s="42"/>
      <c r="C202" s="35"/>
      <c r="D202" s="7" t="s">
        <v>341</v>
      </c>
      <c r="E202" s="19">
        <v>0</v>
      </c>
      <c r="F202" s="19">
        <v>0</v>
      </c>
      <c r="G202" s="31" t="s">
        <v>25</v>
      </c>
      <c r="H202" s="87">
        <v>250</v>
      </c>
      <c r="I202" s="96">
        <v>0</v>
      </c>
      <c r="J202" s="96"/>
      <c r="K202" s="87"/>
      <c r="L202" s="87"/>
      <c r="M202" s="87">
        <v>2</v>
      </c>
      <c r="N202" s="90">
        <f>+H202*M202</f>
        <v>500</v>
      </c>
    </row>
    <row r="203" spans="1:14" x14ac:dyDescent="0.25">
      <c r="A203" s="37">
        <v>3</v>
      </c>
      <c r="B203" s="13"/>
      <c r="C203" s="35" t="s">
        <v>180</v>
      </c>
      <c r="D203" s="7" t="s">
        <v>178</v>
      </c>
      <c r="E203" s="19">
        <v>1</v>
      </c>
      <c r="F203" s="19">
        <v>16500</v>
      </c>
      <c r="G203" s="31" t="s">
        <v>5</v>
      </c>
      <c r="H203" s="87">
        <v>16500</v>
      </c>
      <c r="I203" s="96">
        <v>0</v>
      </c>
      <c r="J203" s="96">
        <f t="shared" ref="J203:J209" si="23">+H203*I203</f>
        <v>0</v>
      </c>
      <c r="K203" s="87">
        <v>1</v>
      </c>
      <c r="L203" s="87">
        <f>+K203*H203</f>
        <v>16500</v>
      </c>
      <c r="M203" s="87">
        <v>0</v>
      </c>
      <c r="N203" s="89">
        <v>0</v>
      </c>
    </row>
    <row r="204" spans="1:14" x14ac:dyDescent="0.25">
      <c r="A204" s="37">
        <v>67</v>
      </c>
      <c r="B204" s="13"/>
      <c r="C204" s="35" t="s">
        <v>179</v>
      </c>
      <c r="D204" s="7" t="s">
        <v>178</v>
      </c>
      <c r="E204" s="19">
        <v>1</v>
      </c>
      <c r="F204" s="19">
        <v>16500</v>
      </c>
      <c r="G204" s="31" t="s">
        <v>5</v>
      </c>
      <c r="H204" s="87">
        <v>16500</v>
      </c>
      <c r="I204" s="96">
        <v>0</v>
      </c>
      <c r="J204" s="96">
        <f t="shared" si="23"/>
        <v>0</v>
      </c>
      <c r="K204" s="87">
        <v>1</v>
      </c>
      <c r="L204" s="87">
        <f>+K204*H204</f>
        <v>16500</v>
      </c>
      <c r="M204" s="87">
        <v>0</v>
      </c>
      <c r="N204" s="89">
        <v>0</v>
      </c>
    </row>
    <row r="205" spans="1:14" x14ac:dyDescent="0.25">
      <c r="A205" s="37">
        <v>9</v>
      </c>
      <c r="B205" s="13" t="s">
        <v>154</v>
      </c>
      <c r="C205" s="35" t="s">
        <v>79</v>
      </c>
      <c r="D205" s="7" t="s">
        <v>123</v>
      </c>
      <c r="E205" s="19">
        <v>17</v>
      </c>
      <c r="F205" s="19">
        <v>20000</v>
      </c>
      <c r="G205" s="31" t="s">
        <v>5</v>
      </c>
      <c r="H205" s="87">
        <v>1150.5</v>
      </c>
      <c r="I205" s="96">
        <v>0</v>
      </c>
      <c r="J205" s="96">
        <f t="shared" si="23"/>
        <v>0</v>
      </c>
      <c r="K205" s="87">
        <v>17</v>
      </c>
      <c r="L205" s="87">
        <v>20000</v>
      </c>
      <c r="M205" s="87">
        <v>1</v>
      </c>
      <c r="N205" s="89">
        <v>0</v>
      </c>
    </row>
    <row r="206" spans="1:14" x14ac:dyDescent="0.25">
      <c r="A206" s="37">
        <v>10</v>
      </c>
      <c r="B206" s="13" t="s">
        <v>154</v>
      </c>
      <c r="C206" s="35" t="s">
        <v>80</v>
      </c>
      <c r="D206" s="7" t="s">
        <v>124</v>
      </c>
      <c r="E206" s="19">
        <v>4</v>
      </c>
      <c r="F206" s="19">
        <v>3492.8</v>
      </c>
      <c r="G206" s="31" t="s">
        <v>5</v>
      </c>
      <c r="H206" s="87">
        <v>873.19999999999993</v>
      </c>
      <c r="I206" s="96">
        <v>0</v>
      </c>
      <c r="J206" s="96">
        <f t="shared" si="23"/>
        <v>0</v>
      </c>
      <c r="K206" s="87">
        <v>0</v>
      </c>
      <c r="L206" s="87">
        <f>+K206*H206</f>
        <v>0</v>
      </c>
      <c r="M206" s="87">
        <v>0</v>
      </c>
      <c r="N206" s="89">
        <v>0</v>
      </c>
    </row>
    <row r="207" spans="1:14" x14ac:dyDescent="0.25">
      <c r="A207" s="42"/>
      <c r="B207" s="42"/>
      <c r="C207" s="35"/>
      <c r="D207" s="7" t="s">
        <v>272</v>
      </c>
      <c r="E207" s="19">
        <v>0</v>
      </c>
      <c r="F207" s="19">
        <v>0</v>
      </c>
      <c r="G207" s="31" t="s">
        <v>5</v>
      </c>
      <c r="H207" s="87">
        <v>873.2</v>
      </c>
      <c r="I207" s="96">
        <v>0</v>
      </c>
      <c r="J207" s="96">
        <f t="shared" si="23"/>
        <v>0</v>
      </c>
      <c r="K207" s="87"/>
      <c r="L207" s="87"/>
      <c r="M207" s="87">
        <v>2</v>
      </c>
      <c r="N207" s="90">
        <f>+H207*M207</f>
        <v>1746.4</v>
      </c>
    </row>
    <row r="208" spans="1:14" x14ac:dyDescent="0.25">
      <c r="A208" s="42"/>
      <c r="B208" s="42"/>
      <c r="C208" s="35"/>
      <c r="D208" s="7" t="s">
        <v>293</v>
      </c>
      <c r="E208" s="19">
        <v>0</v>
      </c>
      <c r="F208" s="19">
        <v>0</v>
      </c>
      <c r="G208" s="31" t="s">
        <v>5</v>
      </c>
      <c r="H208" s="87">
        <v>873.2</v>
      </c>
      <c r="I208" s="96">
        <v>0</v>
      </c>
      <c r="J208" s="96">
        <f t="shared" si="23"/>
        <v>0</v>
      </c>
      <c r="K208" s="87"/>
      <c r="L208" s="87"/>
      <c r="M208" s="87">
        <v>4</v>
      </c>
      <c r="N208" s="90">
        <f t="shared" ref="N208:N213" si="24">+H208*M208</f>
        <v>3492.8</v>
      </c>
    </row>
    <row r="209" spans="1:14" x14ac:dyDescent="0.25">
      <c r="A209" s="42"/>
      <c r="B209" s="42"/>
      <c r="C209" s="35"/>
      <c r="D209" s="7" t="s">
        <v>372</v>
      </c>
      <c r="E209" s="19">
        <v>0</v>
      </c>
      <c r="F209" s="19">
        <v>0</v>
      </c>
      <c r="G209" s="31" t="s">
        <v>5</v>
      </c>
      <c r="H209" s="87">
        <v>1150.5</v>
      </c>
      <c r="I209" s="96">
        <v>0</v>
      </c>
      <c r="J209" s="96">
        <f t="shared" si="23"/>
        <v>0</v>
      </c>
      <c r="K209" s="87"/>
      <c r="L209" s="87"/>
      <c r="M209" s="87">
        <v>1</v>
      </c>
      <c r="N209" s="90">
        <f t="shared" si="24"/>
        <v>1150.5</v>
      </c>
    </row>
    <row r="210" spans="1:14" x14ac:dyDescent="0.25">
      <c r="A210" s="42"/>
      <c r="B210" s="42"/>
      <c r="C210" s="35"/>
      <c r="D210" s="7" t="s">
        <v>235</v>
      </c>
      <c r="E210" s="19">
        <v>0</v>
      </c>
      <c r="F210" s="19">
        <v>0</v>
      </c>
      <c r="G210" s="31" t="s">
        <v>5</v>
      </c>
      <c r="H210" s="87">
        <v>1150.5</v>
      </c>
      <c r="I210" s="96">
        <v>0</v>
      </c>
      <c r="J210" s="96"/>
      <c r="K210" s="87"/>
      <c r="L210" s="87"/>
      <c r="M210" s="87">
        <v>30</v>
      </c>
      <c r="N210" s="90">
        <f t="shared" si="24"/>
        <v>34515</v>
      </c>
    </row>
    <row r="211" spans="1:14" x14ac:dyDescent="0.25">
      <c r="A211" s="42"/>
      <c r="B211" s="42"/>
      <c r="C211" s="35"/>
      <c r="D211" s="7" t="s">
        <v>260</v>
      </c>
      <c r="E211" s="19">
        <v>0</v>
      </c>
      <c r="F211" s="19">
        <v>0</v>
      </c>
      <c r="G211" s="31" t="s">
        <v>5</v>
      </c>
      <c r="H211" s="87">
        <v>170</v>
      </c>
      <c r="I211" s="96">
        <v>1</v>
      </c>
      <c r="J211" s="96"/>
      <c r="K211" s="87"/>
      <c r="L211" s="87"/>
      <c r="M211" s="87">
        <v>1</v>
      </c>
      <c r="N211" s="90">
        <f t="shared" si="24"/>
        <v>170</v>
      </c>
    </row>
    <row r="212" spans="1:14" x14ac:dyDescent="0.25">
      <c r="A212" s="42"/>
      <c r="B212" s="42"/>
      <c r="C212" s="35"/>
      <c r="D212" s="7" t="s">
        <v>259</v>
      </c>
      <c r="E212" s="19">
        <v>0</v>
      </c>
      <c r="F212" s="19">
        <v>0</v>
      </c>
      <c r="G212" s="31" t="s">
        <v>5</v>
      </c>
      <c r="H212" s="87">
        <v>260</v>
      </c>
      <c r="I212" s="96">
        <v>24</v>
      </c>
      <c r="J212" s="96"/>
      <c r="K212" s="87"/>
      <c r="L212" s="87"/>
      <c r="M212" s="87">
        <v>2</v>
      </c>
      <c r="N212" s="90">
        <f t="shared" si="24"/>
        <v>520</v>
      </c>
    </row>
    <row r="213" spans="1:14" x14ac:dyDescent="0.25">
      <c r="A213" s="42"/>
      <c r="B213" s="42"/>
      <c r="C213" s="35"/>
      <c r="D213" s="7" t="s">
        <v>378</v>
      </c>
      <c r="E213" s="19">
        <v>0</v>
      </c>
      <c r="F213" s="19">
        <v>0</v>
      </c>
      <c r="G213" s="31" t="s">
        <v>441</v>
      </c>
      <c r="H213" s="87">
        <v>420</v>
      </c>
      <c r="I213" s="96">
        <v>0</v>
      </c>
      <c r="J213" s="96"/>
      <c r="K213" s="87"/>
      <c r="L213" s="87"/>
      <c r="M213" s="87">
        <v>69</v>
      </c>
      <c r="N213" s="90">
        <f t="shared" si="24"/>
        <v>28980</v>
      </c>
    </row>
    <row r="214" spans="1:14" x14ac:dyDescent="0.25">
      <c r="A214" s="42"/>
      <c r="B214" s="42"/>
      <c r="C214" s="35"/>
      <c r="D214" s="7" t="s">
        <v>201</v>
      </c>
      <c r="E214" s="19">
        <v>0</v>
      </c>
      <c r="F214" s="19">
        <v>0</v>
      </c>
      <c r="G214" s="31" t="s">
        <v>191</v>
      </c>
      <c r="H214" s="87">
        <v>4239.8999999999996</v>
      </c>
      <c r="I214" s="96">
        <v>0</v>
      </c>
      <c r="J214" s="96"/>
      <c r="K214" s="87"/>
      <c r="L214" s="87"/>
      <c r="M214" s="87">
        <v>8</v>
      </c>
      <c r="N214" s="90">
        <f>+H214*M214</f>
        <v>33919.199999999997</v>
      </c>
    </row>
    <row r="215" spans="1:14" x14ac:dyDescent="0.25">
      <c r="A215" s="42"/>
      <c r="B215" s="42"/>
      <c r="C215" s="35"/>
      <c r="D215" s="7" t="s">
        <v>371</v>
      </c>
      <c r="E215" s="19">
        <v>0</v>
      </c>
      <c r="F215" s="19">
        <v>0</v>
      </c>
      <c r="G215" s="31" t="s">
        <v>118</v>
      </c>
      <c r="H215" s="87">
        <v>100</v>
      </c>
      <c r="I215" s="96">
        <v>0</v>
      </c>
      <c r="J215" s="96"/>
      <c r="K215" s="87"/>
      <c r="L215" s="87"/>
      <c r="M215" s="87">
        <v>4</v>
      </c>
      <c r="N215" s="90">
        <f>+H215*M215</f>
        <v>400</v>
      </c>
    </row>
    <row r="216" spans="1:14" x14ac:dyDescent="0.25">
      <c r="A216" s="42"/>
      <c r="B216" s="42"/>
      <c r="C216" s="35"/>
      <c r="D216" s="7" t="s">
        <v>202</v>
      </c>
      <c r="E216" s="19">
        <v>0</v>
      </c>
      <c r="F216" s="19">
        <v>0</v>
      </c>
      <c r="G216" s="31" t="s">
        <v>198</v>
      </c>
      <c r="H216" s="87">
        <v>4450</v>
      </c>
      <c r="I216" s="96">
        <v>0</v>
      </c>
      <c r="J216" s="96"/>
      <c r="K216" s="87"/>
      <c r="L216" s="87"/>
      <c r="M216" s="87">
        <v>113</v>
      </c>
      <c r="N216" s="90">
        <f>+H216*M216</f>
        <v>502850</v>
      </c>
    </row>
    <row r="217" spans="1:14" x14ac:dyDescent="0.25">
      <c r="A217" s="42"/>
      <c r="B217" s="42"/>
      <c r="C217" s="35"/>
      <c r="D217" s="7" t="s">
        <v>205</v>
      </c>
      <c r="E217" s="19">
        <v>0</v>
      </c>
      <c r="F217" s="19">
        <v>0</v>
      </c>
      <c r="G217" s="31" t="s">
        <v>194</v>
      </c>
      <c r="H217" s="87">
        <v>754</v>
      </c>
      <c r="I217" s="96">
        <v>0</v>
      </c>
      <c r="J217" s="96"/>
      <c r="K217" s="87"/>
      <c r="L217" s="87"/>
      <c r="M217" s="87">
        <v>1</v>
      </c>
      <c r="N217" s="90">
        <f t="shared" ref="N217:N218" si="25">+H217*M217</f>
        <v>754</v>
      </c>
    </row>
    <row r="218" spans="1:14" x14ac:dyDescent="0.25">
      <c r="A218" s="42"/>
      <c r="B218" s="42"/>
      <c r="C218" s="35"/>
      <c r="D218" s="7" t="s">
        <v>253</v>
      </c>
      <c r="E218" s="19">
        <v>0</v>
      </c>
      <c r="F218" s="19">
        <v>0</v>
      </c>
      <c r="G218" s="31" t="s">
        <v>198</v>
      </c>
      <c r="H218" s="87">
        <v>563</v>
      </c>
      <c r="I218" s="96">
        <v>0</v>
      </c>
      <c r="J218" s="96"/>
      <c r="K218" s="87"/>
      <c r="L218" s="87"/>
      <c r="M218" s="87">
        <v>9</v>
      </c>
      <c r="N218" s="90">
        <f t="shared" si="25"/>
        <v>5067</v>
      </c>
    </row>
    <row r="219" spans="1:14" x14ac:dyDescent="0.25">
      <c r="A219" s="37">
        <v>24</v>
      </c>
      <c r="B219" s="13" t="s">
        <v>156</v>
      </c>
      <c r="C219" s="35" t="s">
        <v>83</v>
      </c>
      <c r="D219" s="7" t="s">
        <v>85</v>
      </c>
      <c r="E219" s="19">
        <v>11</v>
      </c>
      <c r="F219" s="19">
        <v>9021.0999999999985</v>
      </c>
      <c r="G219" s="31" t="s">
        <v>4</v>
      </c>
      <c r="H219" s="87">
        <v>820.09999999999991</v>
      </c>
      <c r="I219" s="96">
        <v>0</v>
      </c>
      <c r="J219" s="96">
        <f t="shared" ref="J219:J280" si="26">+H219*I219</f>
        <v>0</v>
      </c>
      <c r="K219" s="87">
        <v>2</v>
      </c>
      <c r="L219" s="87">
        <f t="shared" ref="L219:L229" si="27">+K219*H219</f>
        <v>1640.1999999999998</v>
      </c>
      <c r="M219" s="87">
        <v>9</v>
      </c>
      <c r="N219" s="89">
        <f>+H219*M219</f>
        <v>7380.9</v>
      </c>
    </row>
    <row r="220" spans="1:14" x14ac:dyDescent="0.25">
      <c r="A220" s="37">
        <v>25</v>
      </c>
      <c r="B220" s="13" t="s">
        <v>156</v>
      </c>
      <c r="C220" s="35" t="s">
        <v>84</v>
      </c>
      <c r="D220" s="7" t="s">
        <v>87</v>
      </c>
      <c r="E220" s="19">
        <v>10</v>
      </c>
      <c r="F220" s="19">
        <v>8200.9999999999982</v>
      </c>
      <c r="G220" s="31" t="s">
        <v>4</v>
      </c>
      <c r="H220" s="87">
        <v>820.09999999999991</v>
      </c>
      <c r="I220" s="96">
        <v>0</v>
      </c>
      <c r="J220" s="96">
        <f t="shared" si="26"/>
        <v>0</v>
      </c>
      <c r="K220" s="87">
        <v>1</v>
      </c>
      <c r="L220" s="87">
        <f t="shared" si="27"/>
        <v>820.09999999999991</v>
      </c>
      <c r="M220" s="87">
        <v>9</v>
      </c>
      <c r="N220" s="89">
        <f t="shared" ref="N220:N221" si="28">+H220*M220</f>
        <v>7380.9</v>
      </c>
    </row>
    <row r="221" spans="1:14" x14ac:dyDescent="0.25">
      <c r="A221" s="37">
        <v>26</v>
      </c>
      <c r="B221" s="13" t="s">
        <v>156</v>
      </c>
      <c r="C221" s="35" t="s">
        <v>86</v>
      </c>
      <c r="D221" s="7" t="s">
        <v>89</v>
      </c>
      <c r="E221" s="19">
        <v>10</v>
      </c>
      <c r="F221" s="19">
        <v>8200.9999999999982</v>
      </c>
      <c r="G221" s="31" t="s">
        <v>4</v>
      </c>
      <c r="H221" s="87">
        <v>820.09999999999991</v>
      </c>
      <c r="I221" s="96">
        <v>0</v>
      </c>
      <c r="J221" s="96">
        <f t="shared" si="26"/>
        <v>0</v>
      </c>
      <c r="K221" s="87">
        <v>1</v>
      </c>
      <c r="L221" s="87">
        <f t="shared" si="27"/>
        <v>820.09999999999991</v>
      </c>
      <c r="M221" s="87">
        <v>9</v>
      </c>
      <c r="N221" s="89">
        <f t="shared" si="28"/>
        <v>7380.9</v>
      </c>
    </row>
    <row r="222" spans="1:14" x14ac:dyDescent="0.25">
      <c r="A222" s="37">
        <v>27</v>
      </c>
      <c r="B222" s="13" t="s">
        <v>156</v>
      </c>
      <c r="C222" s="35" t="s">
        <v>88</v>
      </c>
      <c r="D222" s="7" t="s">
        <v>91</v>
      </c>
      <c r="E222" s="19">
        <v>4</v>
      </c>
      <c r="F222" s="19">
        <v>3540</v>
      </c>
      <c r="G222" s="31" t="s">
        <v>4</v>
      </c>
      <c r="H222" s="87">
        <v>885</v>
      </c>
      <c r="I222" s="96">
        <v>0</v>
      </c>
      <c r="J222" s="96">
        <f t="shared" si="26"/>
        <v>0</v>
      </c>
      <c r="K222" s="87">
        <v>4</v>
      </c>
      <c r="L222" s="87">
        <f t="shared" si="27"/>
        <v>3540</v>
      </c>
      <c r="M222" s="87">
        <v>0</v>
      </c>
      <c r="N222" s="89">
        <f t="shared" ref="N222:N230" si="29">+H222*M222</f>
        <v>0</v>
      </c>
    </row>
    <row r="223" spans="1:14" x14ac:dyDescent="0.25">
      <c r="A223" s="37">
        <v>28</v>
      </c>
      <c r="B223" s="13" t="s">
        <v>156</v>
      </c>
      <c r="C223" s="35" t="s">
        <v>90</v>
      </c>
      <c r="D223" s="7" t="s">
        <v>98</v>
      </c>
      <c r="E223" s="19">
        <v>15</v>
      </c>
      <c r="F223" s="19">
        <v>12301.499999999998</v>
      </c>
      <c r="G223" s="31" t="s">
        <v>4</v>
      </c>
      <c r="H223" s="87">
        <v>820.09999999999991</v>
      </c>
      <c r="I223" s="96">
        <v>0</v>
      </c>
      <c r="J223" s="96">
        <f t="shared" si="26"/>
        <v>0</v>
      </c>
      <c r="K223" s="87">
        <v>5</v>
      </c>
      <c r="L223" s="87">
        <f t="shared" si="27"/>
        <v>4100.5</v>
      </c>
      <c r="M223" s="87">
        <v>10</v>
      </c>
      <c r="N223" s="89">
        <f t="shared" si="29"/>
        <v>8201</v>
      </c>
    </row>
    <row r="224" spans="1:14" x14ac:dyDescent="0.25">
      <c r="A224" s="37">
        <v>29</v>
      </c>
      <c r="B224" s="13" t="s">
        <v>156</v>
      </c>
      <c r="C224" s="35" t="s">
        <v>92</v>
      </c>
      <c r="D224" s="7" t="s">
        <v>99</v>
      </c>
      <c r="E224" s="19">
        <v>11</v>
      </c>
      <c r="F224" s="19">
        <v>9021.0999999999985</v>
      </c>
      <c r="G224" s="31" t="s">
        <v>4</v>
      </c>
      <c r="H224" s="87">
        <v>820.09999999999991</v>
      </c>
      <c r="I224" s="96">
        <v>0</v>
      </c>
      <c r="J224" s="96">
        <f t="shared" si="26"/>
        <v>0</v>
      </c>
      <c r="K224" s="87">
        <v>1</v>
      </c>
      <c r="L224" s="87">
        <f t="shared" si="27"/>
        <v>820.09999999999991</v>
      </c>
      <c r="M224" s="87">
        <v>10</v>
      </c>
      <c r="N224" s="89">
        <f t="shared" si="29"/>
        <v>8201</v>
      </c>
    </row>
    <row r="225" spans="1:14" x14ac:dyDescent="0.25">
      <c r="A225" s="37">
        <v>30</v>
      </c>
      <c r="B225" s="13" t="s">
        <v>156</v>
      </c>
      <c r="C225" s="35" t="s">
        <v>93</v>
      </c>
      <c r="D225" s="7" t="s">
        <v>100</v>
      </c>
      <c r="E225" s="19">
        <v>10</v>
      </c>
      <c r="F225" s="19">
        <v>8200.9999999999982</v>
      </c>
      <c r="G225" s="31" t="s">
        <v>4</v>
      </c>
      <c r="H225" s="87">
        <v>820.09999999999991</v>
      </c>
      <c r="I225" s="96">
        <v>0</v>
      </c>
      <c r="J225" s="96">
        <f t="shared" si="26"/>
        <v>0</v>
      </c>
      <c r="K225" s="87">
        <v>0</v>
      </c>
      <c r="L225" s="87">
        <f t="shared" si="27"/>
        <v>0</v>
      </c>
      <c r="M225" s="87">
        <v>10</v>
      </c>
      <c r="N225" s="89">
        <f t="shared" si="29"/>
        <v>8201</v>
      </c>
    </row>
    <row r="226" spans="1:14" x14ac:dyDescent="0.25">
      <c r="A226" s="37"/>
      <c r="B226" s="13"/>
      <c r="C226" s="35"/>
      <c r="D226" s="7" t="s">
        <v>276</v>
      </c>
      <c r="E226" s="19">
        <v>0</v>
      </c>
      <c r="F226" s="19">
        <v>0</v>
      </c>
      <c r="G226" s="31" t="s">
        <v>4</v>
      </c>
      <c r="H226" s="87">
        <v>820.09999999999991</v>
      </c>
      <c r="I226" s="96">
        <v>0</v>
      </c>
      <c r="J226" s="96">
        <v>0</v>
      </c>
      <c r="K226" s="87">
        <v>0</v>
      </c>
      <c r="L226" s="87">
        <f t="shared" si="27"/>
        <v>0</v>
      </c>
      <c r="M226" s="87">
        <v>21</v>
      </c>
      <c r="N226" s="89">
        <f t="shared" si="29"/>
        <v>17222.099999999999</v>
      </c>
    </row>
    <row r="227" spans="1:14" x14ac:dyDescent="0.25">
      <c r="A227" s="37">
        <v>33</v>
      </c>
      <c r="B227" s="13" t="s">
        <v>156</v>
      </c>
      <c r="C227" s="35" t="s">
        <v>106</v>
      </c>
      <c r="D227" s="7" t="s">
        <v>94</v>
      </c>
      <c r="E227" s="19">
        <v>9</v>
      </c>
      <c r="F227" s="19">
        <v>7380.8999999999987</v>
      </c>
      <c r="G227" s="31" t="s">
        <v>4</v>
      </c>
      <c r="H227" s="87">
        <v>820.09999999999991</v>
      </c>
      <c r="I227" s="96">
        <v>0</v>
      </c>
      <c r="J227" s="96">
        <f t="shared" si="26"/>
        <v>0</v>
      </c>
      <c r="K227" s="87">
        <v>2</v>
      </c>
      <c r="L227" s="87">
        <f t="shared" si="27"/>
        <v>1640.1999999999998</v>
      </c>
      <c r="M227" s="87">
        <v>7</v>
      </c>
      <c r="N227" s="89">
        <f t="shared" si="29"/>
        <v>5740.6999999999989</v>
      </c>
    </row>
    <row r="228" spans="1:14" x14ac:dyDescent="0.25">
      <c r="A228" s="37">
        <v>34</v>
      </c>
      <c r="B228" s="13" t="s">
        <v>156</v>
      </c>
      <c r="C228" s="35" t="s">
        <v>107</v>
      </c>
      <c r="D228" s="7" t="s">
        <v>96</v>
      </c>
      <c r="E228" s="19">
        <v>8</v>
      </c>
      <c r="F228" s="19">
        <v>6560.7999999999993</v>
      </c>
      <c r="G228" s="31" t="s">
        <v>4</v>
      </c>
      <c r="H228" s="87">
        <v>820.09999999999991</v>
      </c>
      <c r="I228" s="96">
        <v>0</v>
      </c>
      <c r="J228" s="96">
        <f t="shared" si="26"/>
        <v>0</v>
      </c>
      <c r="K228" s="87">
        <v>0</v>
      </c>
      <c r="L228" s="87">
        <f t="shared" si="27"/>
        <v>0</v>
      </c>
      <c r="M228" s="87">
        <v>8</v>
      </c>
      <c r="N228" s="89">
        <f t="shared" si="29"/>
        <v>6560.7999999999993</v>
      </c>
    </row>
    <row r="229" spans="1:14" x14ac:dyDescent="0.25">
      <c r="A229" s="37">
        <v>35</v>
      </c>
      <c r="B229" s="13" t="s">
        <v>156</v>
      </c>
      <c r="C229" s="35" t="s">
        <v>108</v>
      </c>
      <c r="D229" s="7" t="s">
        <v>125</v>
      </c>
      <c r="E229" s="19">
        <v>8</v>
      </c>
      <c r="F229" s="19">
        <v>6560.7999999999993</v>
      </c>
      <c r="G229" s="31" t="s">
        <v>4</v>
      </c>
      <c r="H229" s="87">
        <v>820.09999999999991</v>
      </c>
      <c r="I229" s="96">
        <v>0</v>
      </c>
      <c r="J229" s="96">
        <f t="shared" si="26"/>
        <v>0</v>
      </c>
      <c r="K229" s="87">
        <v>0</v>
      </c>
      <c r="L229" s="87">
        <f t="shared" si="27"/>
        <v>0</v>
      </c>
      <c r="M229" s="87">
        <v>8</v>
      </c>
      <c r="N229" s="89">
        <f t="shared" si="29"/>
        <v>6560.7999999999993</v>
      </c>
    </row>
    <row r="230" spans="1:14" x14ac:dyDescent="0.25">
      <c r="A230" s="37"/>
      <c r="B230" s="13"/>
      <c r="C230" s="35"/>
      <c r="D230" s="7" t="s">
        <v>331</v>
      </c>
      <c r="E230" s="19">
        <v>0</v>
      </c>
      <c r="F230" s="19">
        <v>0</v>
      </c>
      <c r="G230" s="31" t="s">
        <v>194</v>
      </c>
      <c r="H230" s="87">
        <v>50</v>
      </c>
      <c r="I230" s="96">
        <v>0</v>
      </c>
      <c r="J230" s="96">
        <f t="shared" si="26"/>
        <v>0</v>
      </c>
      <c r="K230" s="87"/>
      <c r="L230" s="87"/>
      <c r="M230" s="87">
        <v>1</v>
      </c>
      <c r="N230" s="89">
        <f t="shared" si="29"/>
        <v>50</v>
      </c>
    </row>
    <row r="231" spans="1:14" x14ac:dyDescent="0.25">
      <c r="A231" s="37"/>
      <c r="B231" s="13"/>
      <c r="C231" s="35"/>
      <c r="D231" s="7" t="s">
        <v>355</v>
      </c>
      <c r="E231" s="19">
        <v>0</v>
      </c>
      <c r="F231" s="19">
        <v>0</v>
      </c>
      <c r="G231" s="31" t="s">
        <v>194</v>
      </c>
      <c r="H231" s="87">
        <v>200</v>
      </c>
      <c r="I231" s="96">
        <v>0</v>
      </c>
      <c r="J231" s="96">
        <f t="shared" si="26"/>
        <v>0</v>
      </c>
      <c r="K231" s="87"/>
      <c r="L231" s="87"/>
      <c r="M231" s="87">
        <v>3</v>
      </c>
      <c r="N231" s="89">
        <f t="shared" ref="N231:N280" si="30">+H231*M231</f>
        <v>600</v>
      </c>
    </row>
    <row r="232" spans="1:14" x14ac:dyDescent="0.25">
      <c r="A232" s="37"/>
      <c r="B232" s="13"/>
      <c r="C232" s="35"/>
      <c r="D232" s="7" t="s">
        <v>420</v>
      </c>
      <c r="E232" s="19">
        <v>0</v>
      </c>
      <c r="F232" s="19">
        <v>0</v>
      </c>
      <c r="G232" s="31" t="s">
        <v>194</v>
      </c>
      <c r="H232" s="87">
        <v>6271.17</v>
      </c>
      <c r="I232" s="96">
        <v>0</v>
      </c>
      <c r="J232" s="96">
        <f t="shared" si="26"/>
        <v>0</v>
      </c>
      <c r="K232" s="87"/>
      <c r="L232" s="87"/>
      <c r="M232" s="87">
        <v>1</v>
      </c>
      <c r="N232" s="89">
        <f t="shared" si="30"/>
        <v>6271.17</v>
      </c>
    </row>
    <row r="233" spans="1:14" x14ac:dyDescent="0.25">
      <c r="A233" s="37"/>
      <c r="B233" s="13"/>
      <c r="C233" s="35"/>
      <c r="D233" s="7" t="s">
        <v>422</v>
      </c>
      <c r="E233" s="19">
        <v>0</v>
      </c>
      <c r="F233" s="19">
        <v>0</v>
      </c>
      <c r="G233" s="31" t="s">
        <v>194</v>
      </c>
      <c r="H233" s="87">
        <v>6271.17</v>
      </c>
      <c r="I233" s="96">
        <v>0</v>
      </c>
      <c r="J233" s="96">
        <f t="shared" si="26"/>
        <v>0</v>
      </c>
      <c r="K233" s="87"/>
      <c r="L233" s="87"/>
      <c r="M233" s="87">
        <v>5</v>
      </c>
      <c r="N233" s="89">
        <f t="shared" si="30"/>
        <v>31355.85</v>
      </c>
    </row>
    <row r="234" spans="1:14" x14ac:dyDescent="0.25">
      <c r="A234" s="37"/>
      <c r="B234" s="13"/>
      <c r="C234" s="35"/>
      <c r="D234" s="7" t="s">
        <v>403</v>
      </c>
      <c r="E234" s="19">
        <v>0</v>
      </c>
      <c r="F234" s="19">
        <v>0</v>
      </c>
      <c r="G234" s="31" t="s">
        <v>194</v>
      </c>
      <c r="H234" s="87">
        <v>8886.7199999999993</v>
      </c>
      <c r="I234" s="96">
        <v>0</v>
      </c>
      <c r="J234" s="96">
        <f t="shared" si="26"/>
        <v>0</v>
      </c>
      <c r="K234" s="87"/>
      <c r="L234" s="87"/>
      <c r="M234" s="87">
        <v>2</v>
      </c>
      <c r="N234" s="89">
        <f t="shared" si="30"/>
        <v>17773.439999999999</v>
      </c>
    </row>
    <row r="235" spans="1:14" x14ac:dyDescent="0.25">
      <c r="A235" s="37"/>
      <c r="B235" s="13"/>
      <c r="C235" s="35"/>
      <c r="D235" s="7" t="s">
        <v>407</v>
      </c>
      <c r="E235" s="19">
        <v>0</v>
      </c>
      <c r="F235" s="19">
        <v>0</v>
      </c>
      <c r="G235" s="31" t="s">
        <v>194</v>
      </c>
      <c r="H235" s="87">
        <v>8886.7199999999993</v>
      </c>
      <c r="I235" s="96">
        <v>0</v>
      </c>
      <c r="J235" s="96">
        <f t="shared" si="26"/>
        <v>0</v>
      </c>
      <c r="K235" s="87"/>
      <c r="L235" s="87"/>
      <c r="M235" s="87">
        <v>5</v>
      </c>
      <c r="N235" s="89">
        <f t="shared" si="30"/>
        <v>44433.599999999999</v>
      </c>
    </row>
    <row r="236" spans="1:14" x14ac:dyDescent="0.25">
      <c r="A236" s="37"/>
      <c r="B236" s="13"/>
      <c r="C236" s="35"/>
      <c r="D236" s="7" t="s">
        <v>419</v>
      </c>
      <c r="E236" s="19">
        <v>0</v>
      </c>
      <c r="F236" s="19">
        <v>0</v>
      </c>
      <c r="G236" s="31" t="s">
        <v>194</v>
      </c>
      <c r="H236" s="87">
        <v>6271.17</v>
      </c>
      <c r="I236" s="96">
        <v>0</v>
      </c>
      <c r="J236" s="96">
        <f t="shared" si="26"/>
        <v>0</v>
      </c>
      <c r="K236" s="87"/>
      <c r="L236" s="87"/>
      <c r="M236" s="87">
        <v>2</v>
      </c>
      <c r="N236" s="89">
        <f t="shared" si="30"/>
        <v>12542.34</v>
      </c>
    </row>
    <row r="237" spans="1:14" x14ac:dyDescent="0.25">
      <c r="A237" s="37"/>
      <c r="B237" s="13"/>
      <c r="C237" s="35"/>
      <c r="D237" s="7" t="s">
        <v>418</v>
      </c>
      <c r="E237" s="19">
        <v>0</v>
      </c>
      <c r="F237" s="19">
        <v>0</v>
      </c>
      <c r="G237" s="31" t="s">
        <v>194</v>
      </c>
      <c r="H237" s="87">
        <v>6271.17</v>
      </c>
      <c r="I237" s="96">
        <v>0</v>
      </c>
      <c r="J237" s="96">
        <f t="shared" si="26"/>
        <v>0</v>
      </c>
      <c r="K237" s="87"/>
      <c r="L237" s="87"/>
      <c r="M237" s="87">
        <v>3</v>
      </c>
      <c r="N237" s="89">
        <f t="shared" si="30"/>
        <v>18813.510000000002</v>
      </c>
    </row>
    <row r="238" spans="1:14" x14ac:dyDescent="0.25">
      <c r="A238" s="37"/>
      <c r="B238" s="13"/>
      <c r="C238" s="35"/>
      <c r="D238" s="7" t="s">
        <v>430</v>
      </c>
      <c r="E238" s="19">
        <v>0</v>
      </c>
      <c r="F238" s="19">
        <v>0</v>
      </c>
      <c r="G238" s="31" t="s">
        <v>194</v>
      </c>
      <c r="H238" s="87">
        <v>6271.17</v>
      </c>
      <c r="I238" s="96">
        <v>0</v>
      </c>
      <c r="J238" s="96">
        <f t="shared" si="26"/>
        <v>0</v>
      </c>
      <c r="K238" s="87"/>
      <c r="L238" s="87"/>
      <c r="M238" s="87">
        <v>1</v>
      </c>
      <c r="N238" s="89">
        <f t="shared" si="30"/>
        <v>6271.17</v>
      </c>
    </row>
    <row r="239" spans="1:14" x14ac:dyDescent="0.25">
      <c r="A239" s="37"/>
      <c r="B239" s="13"/>
      <c r="C239" s="35"/>
      <c r="D239" s="7" t="s">
        <v>426</v>
      </c>
      <c r="E239" s="19">
        <v>0</v>
      </c>
      <c r="F239" s="19">
        <v>0</v>
      </c>
      <c r="G239" s="31" t="s">
        <v>194</v>
      </c>
      <c r="H239" s="87">
        <v>6271.17</v>
      </c>
      <c r="I239" s="96">
        <v>0</v>
      </c>
      <c r="J239" s="96">
        <f t="shared" si="26"/>
        <v>0</v>
      </c>
      <c r="K239" s="87"/>
      <c r="L239" s="87"/>
      <c r="M239" s="87">
        <v>7</v>
      </c>
      <c r="N239" s="89">
        <f t="shared" si="30"/>
        <v>43898.19</v>
      </c>
    </row>
    <row r="240" spans="1:14" x14ac:dyDescent="0.25">
      <c r="A240" s="37"/>
      <c r="B240" s="13"/>
      <c r="C240" s="35"/>
      <c r="D240" s="7" t="s">
        <v>427</v>
      </c>
      <c r="E240" s="19">
        <v>0</v>
      </c>
      <c r="F240" s="19">
        <v>0</v>
      </c>
      <c r="G240" s="31" t="s">
        <v>194</v>
      </c>
      <c r="H240" s="87">
        <v>6271.17</v>
      </c>
      <c r="I240" s="96">
        <v>0</v>
      </c>
      <c r="J240" s="96">
        <f t="shared" si="26"/>
        <v>0</v>
      </c>
      <c r="K240" s="87"/>
      <c r="L240" s="87"/>
      <c r="M240" s="87">
        <v>4</v>
      </c>
      <c r="N240" s="89">
        <f t="shared" si="30"/>
        <v>25084.68</v>
      </c>
    </row>
    <row r="241" spans="1:14" x14ac:dyDescent="0.25">
      <c r="A241" s="37"/>
      <c r="B241" s="13"/>
      <c r="C241" s="35"/>
      <c r="D241" s="7" t="s">
        <v>413</v>
      </c>
      <c r="E241" s="19">
        <v>0</v>
      </c>
      <c r="F241" s="19">
        <v>0</v>
      </c>
      <c r="G241" s="31" t="s">
        <v>194</v>
      </c>
      <c r="H241" s="87">
        <v>6271.17</v>
      </c>
      <c r="I241" s="96">
        <v>0</v>
      </c>
      <c r="J241" s="96">
        <f t="shared" si="26"/>
        <v>0</v>
      </c>
      <c r="K241" s="87"/>
      <c r="L241" s="87"/>
      <c r="M241" s="87">
        <v>5</v>
      </c>
      <c r="N241" s="89">
        <f t="shared" si="30"/>
        <v>31355.85</v>
      </c>
    </row>
    <row r="242" spans="1:14" x14ac:dyDescent="0.25">
      <c r="A242" s="37"/>
      <c r="B242" s="13"/>
      <c r="C242" s="35"/>
      <c r="D242" s="7" t="s">
        <v>406</v>
      </c>
      <c r="E242" s="19">
        <v>0</v>
      </c>
      <c r="F242" s="19">
        <v>0</v>
      </c>
      <c r="G242" s="31" t="s">
        <v>194</v>
      </c>
      <c r="H242" s="87">
        <v>7034</v>
      </c>
      <c r="I242" s="96">
        <v>0</v>
      </c>
      <c r="J242" s="96">
        <f t="shared" si="26"/>
        <v>0</v>
      </c>
      <c r="K242" s="87"/>
      <c r="L242" s="87"/>
      <c r="M242" s="87">
        <v>2</v>
      </c>
      <c r="N242" s="89">
        <f t="shared" si="30"/>
        <v>14068</v>
      </c>
    </row>
    <row r="243" spans="1:14" x14ac:dyDescent="0.25">
      <c r="A243" s="37"/>
      <c r="B243" s="13"/>
      <c r="C243" s="35"/>
      <c r="D243" s="7" t="s">
        <v>410</v>
      </c>
      <c r="E243" s="19">
        <v>0</v>
      </c>
      <c r="F243" s="19">
        <v>0</v>
      </c>
      <c r="G243" s="31" t="s">
        <v>194</v>
      </c>
      <c r="H243" s="87">
        <v>6271.17</v>
      </c>
      <c r="I243" s="96">
        <v>0</v>
      </c>
      <c r="J243" s="96">
        <f t="shared" si="26"/>
        <v>0</v>
      </c>
      <c r="K243" s="87"/>
      <c r="L243" s="87"/>
      <c r="M243" s="87">
        <v>2</v>
      </c>
      <c r="N243" s="89">
        <f t="shared" si="30"/>
        <v>12542.34</v>
      </c>
    </row>
    <row r="244" spans="1:14" x14ac:dyDescent="0.25">
      <c r="A244" s="37"/>
      <c r="B244" s="13"/>
      <c r="C244" s="35"/>
      <c r="D244" s="7" t="s">
        <v>405</v>
      </c>
      <c r="E244" s="19">
        <v>0</v>
      </c>
      <c r="F244" s="19">
        <v>0</v>
      </c>
      <c r="G244" s="31" t="s">
        <v>194</v>
      </c>
      <c r="H244" s="87">
        <v>7034</v>
      </c>
      <c r="I244" s="96">
        <v>0</v>
      </c>
      <c r="J244" s="96">
        <f t="shared" si="26"/>
        <v>0</v>
      </c>
      <c r="K244" s="87"/>
      <c r="L244" s="87"/>
      <c r="M244" s="87">
        <v>1</v>
      </c>
      <c r="N244" s="89">
        <f t="shared" si="30"/>
        <v>7034</v>
      </c>
    </row>
    <row r="245" spans="1:14" x14ac:dyDescent="0.25">
      <c r="A245" s="37"/>
      <c r="B245" s="13"/>
      <c r="C245" s="35"/>
      <c r="D245" s="7" t="s">
        <v>412</v>
      </c>
      <c r="E245" s="19">
        <v>0</v>
      </c>
      <c r="F245" s="19">
        <v>0</v>
      </c>
      <c r="G245" s="31" t="s">
        <v>194</v>
      </c>
      <c r="H245" s="87">
        <v>6271.17</v>
      </c>
      <c r="I245" s="96">
        <v>0</v>
      </c>
      <c r="J245" s="96">
        <f t="shared" si="26"/>
        <v>0</v>
      </c>
      <c r="K245" s="87"/>
      <c r="L245" s="87"/>
      <c r="M245" s="87">
        <v>4</v>
      </c>
      <c r="N245" s="89">
        <f t="shared" si="30"/>
        <v>25084.68</v>
      </c>
    </row>
    <row r="246" spans="1:14" x14ac:dyDescent="0.25">
      <c r="A246" s="37"/>
      <c r="B246" s="13"/>
      <c r="C246" s="35"/>
      <c r="D246" s="7" t="s">
        <v>415</v>
      </c>
      <c r="E246" s="19">
        <v>0</v>
      </c>
      <c r="F246" s="19">
        <v>0</v>
      </c>
      <c r="G246" s="31" t="s">
        <v>194</v>
      </c>
      <c r="H246" s="87">
        <v>6271.17</v>
      </c>
      <c r="I246" s="96">
        <v>0</v>
      </c>
      <c r="J246" s="96">
        <f t="shared" si="26"/>
        <v>0</v>
      </c>
      <c r="K246" s="87"/>
      <c r="L246" s="87"/>
      <c r="M246" s="87">
        <v>7</v>
      </c>
      <c r="N246" s="89">
        <f t="shared" si="30"/>
        <v>43898.19</v>
      </c>
    </row>
    <row r="247" spans="1:14" x14ac:dyDescent="0.25">
      <c r="A247" s="37"/>
      <c r="B247" s="13"/>
      <c r="C247" s="35"/>
      <c r="D247" s="7" t="s">
        <v>429</v>
      </c>
      <c r="E247" s="19">
        <v>0</v>
      </c>
      <c r="F247" s="19">
        <v>0</v>
      </c>
      <c r="G247" s="31" t="s">
        <v>194</v>
      </c>
      <c r="H247" s="87">
        <v>6271.17</v>
      </c>
      <c r="I247" s="96">
        <v>0</v>
      </c>
      <c r="J247" s="96">
        <f t="shared" si="26"/>
        <v>0</v>
      </c>
      <c r="K247" s="87"/>
      <c r="L247" s="87"/>
      <c r="M247" s="87">
        <v>4</v>
      </c>
      <c r="N247" s="89">
        <f t="shared" si="30"/>
        <v>25084.68</v>
      </c>
    </row>
    <row r="248" spans="1:14" x14ac:dyDescent="0.25">
      <c r="A248" s="37"/>
      <c r="B248" s="13"/>
      <c r="C248" s="35"/>
      <c r="D248" s="7" t="s">
        <v>414</v>
      </c>
      <c r="E248" s="19">
        <v>0</v>
      </c>
      <c r="F248" s="19">
        <v>0</v>
      </c>
      <c r="G248" s="31" t="s">
        <v>194</v>
      </c>
      <c r="H248" s="87">
        <v>6271.17</v>
      </c>
      <c r="I248" s="96">
        <v>0</v>
      </c>
      <c r="J248" s="96">
        <f t="shared" si="26"/>
        <v>0</v>
      </c>
      <c r="K248" s="87"/>
      <c r="L248" s="87"/>
      <c r="M248" s="87">
        <v>7</v>
      </c>
      <c r="N248" s="89">
        <f t="shared" si="30"/>
        <v>43898.19</v>
      </c>
    </row>
    <row r="249" spans="1:14" x14ac:dyDescent="0.25">
      <c r="A249" s="37"/>
      <c r="B249" s="13"/>
      <c r="C249" s="35"/>
      <c r="D249" s="7" t="s">
        <v>408</v>
      </c>
      <c r="E249" s="19">
        <v>0</v>
      </c>
      <c r="F249" s="19">
        <v>0</v>
      </c>
      <c r="G249" s="31" t="s">
        <v>194</v>
      </c>
      <c r="H249" s="87">
        <v>8886.7199999999993</v>
      </c>
      <c r="I249" s="96">
        <v>0</v>
      </c>
      <c r="J249" s="96">
        <f t="shared" si="26"/>
        <v>0</v>
      </c>
      <c r="K249" s="87"/>
      <c r="L249" s="87"/>
      <c r="M249" s="87">
        <v>3</v>
      </c>
      <c r="N249" s="89">
        <f t="shared" si="30"/>
        <v>26660.159999999996</v>
      </c>
    </row>
    <row r="250" spans="1:14" x14ac:dyDescent="0.25">
      <c r="A250" s="37"/>
      <c r="B250" s="13"/>
      <c r="C250" s="35"/>
      <c r="D250" s="7" t="s">
        <v>409</v>
      </c>
      <c r="E250" s="19">
        <v>0</v>
      </c>
      <c r="F250" s="19">
        <v>0</v>
      </c>
      <c r="G250" s="31" t="s">
        <v>194</v>
      </c>
      <c r="H250" s="87">
        <v>6271.17</v>
      </c>
      <c r="I250" s="96">
        <v>0</v>
      </c>
      <c r="J250" s="96">
        <f t="shared" si="26"/>
        <v>0</v>
      </c>
      <c r="K250" s="87"/>
      <c r="L250" s="87"/>
      <c r="M250" s="87">
        <v>3</v>
      </c>
      <c r="N250" s="89">
        <f t="shared" si="30"/>
        <v>18813.510000000002</v>
      </c>
    </row>
    <row r="251" spans="1:14" x14ac:dyDescent="0.25">
      <c r="A251" s="37"/>
      <c r="B251" s="13"/>
      <c r="C251" s="35"/>
      <c r="D251" s="7" t="s">
        <v>404</v>
      </c>
      <c r="E251" s="19">
        <v>0</v>
      </c>
      <c r="F251" s="19">
        <v>0</v>
      </c>
      <c r="G251" s="31" t="s">
        <v>194</v>
      </c>
      <c r="H251" s="87">
        <v>8886.7199999999993</v>
      </c>
      <c r="I251" s="96">
        <v>0</v>
      </c>
      <c r="J251" s="96">
        <f t="shared" si="26"/>
        <v>0</v>
      </c>
      <c r="K251" s="87"/>
      <c r="L251" s="87"/>
      <c r="M251" s="87">
        <v>1</v>
      </c>
      <c r="N251" s="89">
        <f t="shared" si="30"/>
        <v>8886.7199999999993</v>
      </c>
    </row>
    <row r="252" spans="1:14" x14ac:dyDescent="0.25">
      <c r="A252" s="37"/>
      <c r="B252" s="13"/>
      <c r="C252" s="35"/>
      <c r="D252" s="7" t="s">
        <v>416</v>
      </c>
      <c r="E252" s="19">
        <v>0</v>
      </c>
      <c r="F252" s="19">
        <v>0</v>
      </c>
      <c r="G252" s="31" t="s">
        <v>194</v>
      </c>
      <c r="H252" s="87">
        <v>6271.17</v>
      </c>
      <c r="I252" s="96">
        <v>0</v>
      </c>
      <c r="J252" s="96">
        <f t="shared" si="26"/>
        <v>0</v>
      </c>
      <c r="K252" s="87"/>
      <c r="L252" s="87"/>
      <c r="M252" s="87">
        <v>2</v>
      </c>
      <c r="N252" s="89">
        <f t="shared" si="30"/>
        <v>12542.34</v>
      </c>
    </row>
    <row r="253" spans="1:14" x14ac:dyDescent="0.25">
      <c r="A253" s="37"/>
      <c r="B253" s="13"/>
      <c r="C253" s="35"/>
      <c r="D253" s="7" t="s">
        <v>425</v>
      </c>
      <c r="E253" s="19">
        <v>0</v>
      </c>
      <c r="F253" s="19">
        <v>0</v>
      </c>
      <c r="G253" s="31" t="s">
        <v>194</v>
      </c>
      <c r="H253" s="87">
        <v>6271.17</v>
      </c>
      <c r="I253" s="96">
        <v>0</v>
      </c>
      <c r="J253" s="96">
        <f t="shared" si="26"/>
        <v>0</v>
      </c>
      <c r="K253" s="87"/>
      <c r="L253" s="87"/>
      <c r="M253" s="87">
        <v>9</v>
      </c>
      <c r="N253" s="89">
        <f t="shared" si="30"/>
        <v>56440.53</v>
      </c>
    </row>
    <row r="254" spans="1:14" x14ac:dyDescent="0.25">
      <c r="A254" s="37"/>
      <c r="B254" s="13"/>
      <c r="C254" s="35"/>
      <c r="D254" s="7" t="s">
        <v>428</v>
      </c>
      <c r="E254" s="19">
        <v>0</v>
      </c>
      <c r="F254" s="19">
        <v>0</v>
      </c>
      <c r="G254" s="31" t="s">
        <v>194</v>
      </c>
      <c r="H254" s="87">
        <v>6271.17</v>
      </c>
      <c r="I254" s="96">
        <v>0</v>
      </c>
      <c r="J254" s="96">
        <f t="shared" si="26"/>
        <v>0</v>
      </c>
      <c r="K254" s="87"/>
      <c r="L254" s="87"/>
      <c r="M254" s="87">
        <v>6</v>
      </c>
      <c r="N254" s="89">
        <f t="shared" si="30"/>
        <v>37627.020000000004</v>
      </c>
    </row>
    <row r="255" spans="1:14" x14ac:dyDescent="0.25">
      <c r="A255" s="37"/>
      <c r="B255" s="13"/>
      <c r="C255" s="35"/>
      <c r="D255" s="7" t="s">
        <v>423</v>
      </c>
      <c r="E255" s="19">
        <v>0</v>
      </c>
      <c r="F255" s="19">
        <v>0</v>
      </c>
      <c r="G255" s="31" t="s">
        <v>194</v>
      </c>
      <c r="H255" s="87">
        <v>6271.17</v>
      </c>
      <c r="I255" s="96">
        <v>0</v>
      </c>
      <c r="J255" s="96">
        <f t="shared" si="26"/>
        <v>0</v>
      </c>
      <c r="K255" s="87"/>
      <c r="L255" s="87"/>
      <c r="M255" s="87">
        <v>8</v>
      </c>
      <c r="N255" s="89">
        <f t="shared" si="30"/>
        <v>50169.36</v>
      </c>
    </row>
    <row r="256" spans="1:14" x14ac:dyDescent="0.25">
      <c r="A256" s="37"/>
      <c r="B256" s="13"/>
      <c r="C256" s="35"/>
      <c r="D256" s="7" t="s">
        <v>424</v>
      </c>
      <c r="E256" s="19">
        <v>0</v>
      </c>
      <c r="F256" s="19">
        <v>0</v>
      </c>
      <c r="G256" s="31" t="s">
        <v>194</v>
      </c>
      <c r="H256" s="87">
        <v>6271.17</v>
      </c>
      <c r="I256" s="96">
        <v>0</v>
      </c>
      <c r="J256" s="96">
        <f t="shared" si="26"/>
        <v>0</v>
      </c>
      <c r="K256" s="87"/>
      <c r="L256" s="87"/>
      <c r="M256" s="87">
        <v>6</v>
      </c>
      <c r="N256" s="89">
        <f t="shared" si="30"/>
        <v>37627.020000000004</v>
      </c>
    </row>
    <row r="257" spans="1:14" x14ac:dyDescent="0.25">
      <c r="A257" s="37"/>
      <c r="B257" s="13"/>
      <c r="C257" s="35"/>
      <c r="D257" s="7" t="s">
        <v>411</v>
      </c>
      <c r="E257" s="19">
        <v>0</v>
      </c>
      <c r="F257" s="19">
        <v>0</v>
      </c>
      <c r="G257" s="31" t="s">
        <v>194</v>
      </c>
      <c r="H257" s="87">
        <v>6271.17</v>
      </c>
      <c r="I257" s="96">
        <v>0</v>
      </c>
      <c r="J257" s="96">
        <f t="shared" si="26"/>
        <v>0</v>
      </c>
      <c r="K257" s="87"/>
      <c r="L257" s="87"/>
      <c r="M257" s="87">
        <v>1</v>
      </c>
      <c r="N257" s="89">
        <f t="shared" si="30"/>
        <v>6271.17</v>
      </c>
    </row>
    <row r="258" spans="1:14" x14ac:dyDescent="0.25">
      <c r="A258" s="37"/>
      <c r="B258" s="13"/>
      <c r="C258" s="35"/>
      <c r="D258" s="7" t="s">
        <v>417</v>
      </c>
      <c r="E258" s="19">
        <v>0</v>
      </c>
      <c r="F258" s="19">
        <v>0</v>
      </c>
      <c r="G258" s="31" t="s">
        <v>194</v>
      </c>
      <c r="H258" s="87">
        <v>6271.17</v>
      </c>
      <c r="I258" s="96">
        <v>0</v>
      </c>
      <c r="J258" s="96">
        <f t="shared" si="26"/>
        <v>0</v>
      </c>
      <c r="K258" s="87"/>
      <c r="L258" s="87"/>
      <c r="M258" s="87">
        <v>3</v>
      </c>
      <c r="N258" s="89">
        <f t="shared" si="30"/>
        <v>18813.510000000002</v>
      </c>
    </row>
    <row r="259" spans="1:14" x14ac:dyDescent="0.25">
      <c r="A259" s="37"/>
      <c r="B259" s="13"/>
      <c r="C259" s="35"/>
      <c r="D259" s="7" t="s">
        <v>421</v>
      </c>
      <c r="E259" s="19">
        <v>0</v>
      </c>
      <c r="F259" s="19">
        <v>0</v>
      </c>
      <c r="G259" s="31" t="s">
        <v>194</v>
      </c>
      <c r="H259" s="87">
        <v>6271.17</v>
      </c>
      <c r="I259" s="96">
        <v>0</v>
      </c>
      <c r="J259" s="96">
        <f t="shared" si="26"/>
        <v>0</v>
      </c>
      <c r="K259" s="87"/>
      <c r="L259" s="87"/>
      <c r="M259" s="87">
        <v>1</v>
      </c>
      <c r="N259" s="89">
        <f t="shared" si="30"/>
        <v>6271.17</v>
      </c>
    </row>
    <row r="260" spans="1:14" x14ac:dyDescent="0.25">
      <c r="A260" s="37"/>
      <c r="B260" s="13"/>
      <c r="C260" s="35"/>
      <c r="D260" s="7" t="s">
        <v>390</v>
      </c>
      <c r="E260" s="19">
        <v>0</v>
      </c>
      <c r="F260" s="19">
        <v>0</v>
      </c>
      <c r="G260" s="31" t="s">
        <v>194</v>
      </c>
      <c r="H260" s="87">
        <v>5200</v>
      </c>
      <c r="I260" s="96">
        <v>0</v>
      </c>
      <c r="J260" s="96">
        <f t="shared" si="26"/>
        <v>0</v>
      </c>
      <c r="K260" s="87"/>
      <c r="L260" s="87"/>
      <c r="M260" s="87">
        <v>3</v>
      </c>
      <c r="N260" s="89">
        <f t="shared" si="30"/>
        <v>15600</v>
      </c>
    </row>
    <row r="261" spans="1:14" x14ac:dyDescent="0.25">
      <c r="A261" s="37"/>
      <c r="B261" s="13"/>
      <c r="C261" s="35"/>
      <c r="D261" s="7" t="s">
        <v>391</v>
      </c>
      <c r="E261" s="19">
        <v>0</v>
      </c>
      <c r="F261" s="19">
        <v>0</v>
      </c>
      <c r="G261" s="31" t="s">
        <v>194</v>
      </c>
      <c r="H261" s="87">
        <v>5200</v>
      </c>
      <c r="I261" s="96">
        <v>0</v>
      </c>
      <c r="J261" s="96">
        <f t="shared" si="26"/>
        <v>0</v>
      </c>
      <c r="K261" s="87"/>
      <c r="L261" s="87"/>
      <c r="M261" s="87">
        <v>1</v>
      </c>
      <c r="N261" s="89">
        <f t="shared" si="30"/>
        <v>5200</v>
      </c>
    </row>
    <row r="262" spans="1:14" x14ac:dyDescent="0.25">
      <c r="A262" s="37"/>
      <c r="B262" s="13"/>
      <c r="C262" s="35"/>
      <c r="D262" s="7" t="s">
        <v>393</v>
      </c>
      <c r="E262" s="19">
        <v>0</v>
      </c>
      <c r="F262" s="19">
        <v>0</v>
      </c>
      <c r="G262" s="31" t="s">
        <v>194</v>
      </c>
      <c r="H262" s="87">
        <v>5200</v>
      </c>
      <c r="I262" s="96">
        <v>0</v>
      </c>
      <c r="J262" s="96">
        <f t="shared" si="26"/>
        <v>0</v>
      </c>
      <c r="K262" s="87"/>
      <c r="L262" s="87"/>
      <c r="M262" s="87">
        <v>1</v>
      </c>
      <c r="N262" s="89">
        <f t="shared" si="30"/>
        <v>5200</v>
      </c>
    </row>
    <row r="263" spans="1:14" x14ac:dyDescent="0.25">
      <c r="A263" s="37"/>
      <c r="B263" s="13"/>
      <c r="C263" s="35"/>
      <c r="D263" s="7" t="s">
        <v>392</v>
      </c>
      <c r="E263" s="19">
        <v>0</v>
      </c>
      <c r="F263" s="19">
        <v>0</v>
      </c>
      <c r="G263" s="31" t="s">
        <v>194</v>
      </c>
      <c r="H263" s="87">
        <v>5200</v>
      </c>
      <c r="I263" s="96">
        <v>0</v>
      </c>
      <c r="J263" s="96">
        <f t="shared" si="26"/>
        <v>0</v>
      </c>
      <c r="K263" s="87"/>
      <c r="L263" s="87"/>
      <c r="M263" s="87">
        <v>4</v>
      </c>
      <c r="N263" s="89">
        <f t="shared" si="30"/>
        <v>20800</v>
      </c>
    </row>
    <row r="264" spans="1:14" x14ac:dyDescent="0.25">
      <c r="A264" s="37"/>
      <c r="B264" s="13"/>
      <c r="C264" s="35"/>
      <c r="D264" s="7" t="s">
        <v>402</v>
      </c>
      <c r="E264" s="19">
        <v>0</v>
      </c>
      <c r="F264" s="19">
        <v>0</v>
      </c>
      <c r="G264" s="31" t="s">
        <v>194</v>
      </c>
      <c r="H264" s="87">
        <v>23303.200000000001</v>
      </c>
      <c r="I264" s="96">
        <v>0</v>
      </c>
      <c r="J264" s="96">
        <f t="shared" si="26"/>
        <v>0</v>
      </c>
      <c r="K264" s="87"/>
      <c r="L264" s="87"/>
      <c r="M264" s="87">
        <v>4</v>
      </c>
      <c r="N264" s="89">
        <f t="shared" si="30"/>
        <v>93212.800000000003</v>
      </c>
    </row>
    <row r="265" spans="1:14" x14ac:dyDescent="0.25">
      <c r="A265" s="37"/>
      <c r="B265" s="13"/>
      <c r="C265" s="35"/>
      <c r="D265" s="7" t="s">
        <v>401</v>
      </c>
      <c r="E265" s="19">
        <v>0</v>
      </c>
      <c r="F265" s="19">
        <v>0</v>
      </c>
      <c r="G265" s="31" t="s">
        <v>194</v>
      </c>
      <c r="H265" s="87">
        <v>23303.200000000001</v>
      </c>
      <c r="I265" s="96">
        <v>0</v>
      </c>
      <c r="J265" s="96">
        <f t="shared" si="26"/>
        <v>0</v>
      </c>
      <c r="K265" s="87"/>
      <c r="L265" s="87"/>
      <c r="M265" s="87">
        <v>1</v>
      </c>
      <c r="N265" s="89">
        <f t="shared" si="30"/>
        <v>23303.200000000001</v>
      </c>
    </row>
    <row r="266" spans="1:14" x14ac:dyDescent="0.25">
      <c r="A266" s="37"/>
      <c r="B266" s="13"/>
      <c r="C266" s="35"/>
      <c r="D266" s="7" t="s">
        <v>399</v>
      </c>
      <c r="E266" s="19">
        <v>0</v>
      </c>
      <c r="F266" s="19">
        <v>0</v>
      </c>
      <c r="G266" s="31" t="s">
        <v>194</v>
      </c>
      <c r="H266" s="87">
        <v>23303.200000000001</v>
      </c>
      <c r="I266" s="96">
        <v>0</v>
      </c>
      <c r="J266" s="96">
        <f t="shared" si="26"/>
        <v>0</v>
      </c>
      <c r="K266" s="87"/>
      <c r="L266" s="87"/>
      <c r="M266" s="87">
        <v>4</v>
      </c>
      <c r="N266" s="89">
        <f t="shared" si="30"/>
        <v>93212.800000000003</v>
      </c>
    </row>
    <row r="267" spans="1:14" x14ac:dyDescent="0.25">
      <c r="A267" s="37"/>
      <c r="B267" s="13"/>
      <c r="C267" s="35"/>
      <c r="D267" s="7" t="s">
        <v>398</v>
      </c>
      <c r="E267" s="19">
        <v>0</v>
      </c>
      <c r="F267" s="19">
        <v>0</v>
      </c>
      <c r="G267" s="31" t="s">
        <v>194</v>
      </c>
      <c r="H267" s="87">
        <v>23303.200000000001</v>
      </c>
      <c r="I267" s="96">
        <v>0</v>
      </c>
      <c r="J267" s="96">
        <f t="shared" si="26"/>
        <v>0</v>
      </c>
      <c r="K267" s="87"/>
      <c r="L267" s="87"/>
      <c r="M267" s="87">
        <v>6</v>
      </c>
      <c r="N267" s="89">
        <f t="shared" si="30"/>
        <v>139819.20000000001</v>
      </c>
    </row>
    <row r="268" spans="1:14" x14ac:dyDescent="0.25">
      <c r="A268" s="37"/>
      <c r="B268" s="13"/>
      <c r="C268" s="35"/>
      <c r="D268" s="7" t="s">
        <v>400</v>
      </c>
      <c r="E268" s="19">
        <v>0</v>
      </c>
      <c r="F268" s="19">
        <v>0</v>
      </c>
      <c r="G268" s="31" t="s">
        <v>194</v>
      </c>
      <c r="H268" s="87">
        <v>23303.200000000001</v>
      </c>
      <c r="I268" s="96">
        <v>0</v>
      </c>
      <c r="J268" s="96">
        <f t="shared" si="26"/>
        <v>0</v>
      </c>
      <c r="K268" s="87"/>
      <c r="L268" s="87"/>
      <c r="M268" s="87">
        <v>1</v>
      </c>
      <c r="N268" s="89">
        <f t="shared" si="30"/>
        <v>23303.200000000001</v>
      </c>
    </row>
    <row r="269" spans="1:14" x14ac:dyDescent="0.25">
      <c r="A269" s="37"/>
      <c r="B269" s="13"/>
      <c r="C269" s="35"/>
      <c r="D269" s="7" t="s">
        <v>397</v>
      </c>
      <c r="E269" s="19">
        <v>0</v>
      </c>
      <c r="F269" s="19">
        <v>0</v>
      </c>
      <c r="G269" s="31" t="s">
        <v>194</v>
      </c>
      <c r="H269" s="87">
        <v>5200</v>
      </c>
      <c r="I269" s="96">
        <v>0</v>
      </c>
      <c r="J269" s="96">
        <f t="shared" si="26"/>
        <v>0</v>
      </c>
      <c r="K269" s="87"/>
      <c r="L269" s="87"/>
      <c r="M269" s="87">
        <v>1</v>
      </c>
      <c r="N269" s="89">
        <f t="shared" si="30"/>
        <v>5200</v>
      </c>
    </row>
    <row r="270" spans="1:14" x14ac:dyDescent="0.25">
      <c r="A270" s="37"/>
      <c r="B270" s="13"/>
      <c r="C270" s="35"/>
      <c r="D270" s="7" t="s">
        <v>394</v>
      </c>
      <c r="E270" s="19">
        <v>0</v>
      </c>
      <c r="F270" s="19">
        <v>0</v>
      </c>
      <c r="G270" s="31" t="s">
        <v>194</v>
      </c>
      <c r="H270" s="87">
        <v>5200</v>
      </c>
      <c r="I270" s="96">
        <v>0</v>
      </c>
      <c r="J270" s="96">
        <f t="shared" si="26"/>
        <v>0</v>
      </c>
      <c r="K270" s="87"/>
      <c r="L270" s="87"/>
      <c r="M270" s="87">
        <v>1</v>
      </c>
      <c r="N270" s="89">
        <f t="shared" si="30"/>
        <v>5200</v>
      </c>
    </row>
    <row r="271" spans="1:14" x14ac:dyDescent="0.25">
      <c r="A271" s="37"/>
      <c r="B271" s="13"/>
      <c r="C271" s="35"/>
      <c r="D271" s="7" t="s">
        <v>396</v>
      </c>
      <c r="E271" s="19">
        <v>0</v>
      </c>
      <c r="F271" s="19">
        <v>0</v>
      </c>
      <c r="G271" s="31" t="s">
        <v>194</v>
      </c>
      <c r="H271" s="87">
        <v>5200</v>
      </c>
      <c r="I271" s="96">
        <v>0</v>
      </c>
      <c r="J271" s="96">
        <f t="shared" si="26"/>
        <v>0</v>
      </c>
      <c r="K271" s="87"/>
      <c r="L271" s="87"/>
      <c r="M271" s="87">
        <v>4</v>
      </c>
      <c r="N271" s="89">
        <f t="shared" si="30"/>
        <v>20800</v>
      </c>
    </row>
    <row r="272" spans="1:14" x14ac:dyDescent="0.25">
      <c r="A272" s="37"/>
      <c r="B272" s="13"/>
      <c r="C272" s="35"/>
      <c r="D272" s="7" t="s">
        <v>395</v>
      </c>
      <c r="E272" s="19">
        <v>0</v>
      </c>
      <c r="F272" s="19">
        <v>0</v>
      </c>
      <c r="G272" s="31" t="s">
        <v>194</v>
      </c>
      <c r="H272" s="87">
        <v>5200</v>
      </c>
      <c r="I272" s="96">
        <v>0</v>
      </c>
      <c r="J272" s="96">
        <f t="shared" si="26"/>
        <v>0</v>
      </c>
      <c r="K272" s="87"/>
      <c r="L272" s="87"/>
      <c r="M272" s="87">
        <v>1</v>
      </c>
      <c r="N272" s="89">
        <f t="shared" si="30"/>
        <v>5200</v>
      </c>
    </row>
    <row r="273" spans="1:14" x14ac:dyDescent="0.25">
      <c r="A273" s="37"/>
      <c r="B273" s="13"/>
      <c r="C273" s="35"/>
      <c r="D273" s="7" t="s">
        <v>360</v>
      </c>
      <c r="E273" s="19">
        <v>0</v>
      </c>
      <c r="F273" s="19">
        <v>0</v>
      </c>
      <c r="G273" s="31" t="s">
        <v>118</v>
      </c>
      <c r="H273" s="87">
        <v>65.78</v>
      </c>
      <c r="I273" s="96">
        <v>0</v>
      </c>
      <c r="J273" s="96">
        <f t="shared" si="26"/>
        <v>0</v>
      </c>
      <c r="K273" s="87"/>
      <c r="L273" s="87"/>
      <c r="M273" s="87">
        <v>4</v>
      </c>
      <c r="N273" s="89">
        <f t="shared" si="30"/>
        <v>263.12</v>
      </c>
    </row>
    <row r="274" spans="1:14" x14ac:dyDescent="0.25">
      <c r="A274" s="37"/>
      <c r="B274" s="13"/>
      <c r="C274" s="35"/>
      <c r="D274" s="7" t="s">
        <v>225</v>
      </c>
      <c r="E274" s="19">
        <v>0</v>
      </c>
      <c r="F274" s="19">
        <v>0</v>
      </c>
      <c r="G274" s="31" t="s">
        <v>194</v>
      </c>
      <c r="H274" s="87">
        <v>250</v>
      </c>
      <c r="I274" s="96">
        <v>0</v>
      </c>
      <c r="J274" s="96">
        <f t="shared" si="26"/>
        <v>0</v>
      </c>
      <c r="K274" s="87"/>
      <c r="L274" s="87"/>
      <c r="M274" s="87">
        <v>507</v>
      </c>
      <c r="N274" s="89">
        <f t="shared" si="30"/>
        <v>126750</v>
      </c>
    </row>
    <row r="275" spans="1:14" x14ac:dyDescent="0.25">
      <c r="A275" s="37"/>
      <c r="B275" s="13"/>
      <c r="C275" s="35"/>
      <c r="D275" s="7" t="s">
        <v>303</v>
      </c>
      <c r="E275" s="19">
        <v>0</v>
      </c>
      <c r="F275" s="19">
        <v>0</v>
      </c>
      <c r="G275" s="31" t="s">
        <v>194</v>
      </c>
      <c r="H275" s="87">
        <v>1010</v>
      </c>
      <c r="I275" s="96">
        <v>0</v>
      </c>
      <c r="J275" s="96">
        <f t="shared" si="26"/>
        <v>0</v>
      </c>
      <c r="K275" s="87"/>
      <c r="L275" s="87"/>
      <c r="M275" s="87">
        <v>6</v>
      </c>
      <c r="N275" s="89">
        <f t="shared" si="30"/>
        <v>6060</v>
      </c>
    </row>
    <row r="276" spans="1:14" x14ac:dyDescent="0.25">
      <c r="A276" s="37"/>
      <c r="B276" s="13"/>
      <c r="C276" s="35"/>
      <c r="D276" s="7" t="s">
        <v>219</v>
      </c>
      <c r="E276" s="19">
        <v>0</v>
      </c>
      <c r="F276" s="19">
        <v>0</v>
      </c>
      <c r="G276" s="31" t="s">
        <v>25</v>
      </c>
      <c r="H276" s="87">
        <v>1280</v>
      </c>
      <c r="I276" s="96">
        <v>0</v>
      </c>
      <c r="J276" s="96">
        <f t="shared" si="26"/>
        <v>0</v>
      </c>
      <c r="K276" s="87"/>
      <c r="L276" s="87"/>
      <c r="M276" s="87">
        <v>40</v>
      </c>
      <c r="N276" s="89">
        <f t="shared" si="30"/>
        <v>51200</v>
      </c>
    </row>
    <row r="277" spans="1:14" x14ac:dyDescent="0.25">
      <c r="A277" s="37"/>
      <c r="B277" s="13"/>
      <c r="C277" s="35"/>
      <c r="D277" s="7" t="s">
        <v>271</v>
      </c>
      <c r="E277" s="19">
        <v>0</v>
      </c>
      <c r="F277" s="19">
        <v>0</v>
      </c>
      <c r="G277" s="31" t="s">
        <v>198</v>
      </c>
      <c r="H277" s="87">
        <v>1500</v>
      </c>
      <c r="I277" s="96">
        <v>0</v>
      </c>
      <c r="J277" s="96">
        <f t="shared" si="26"/>
        <v>0</v>
      </c>
      <c r="K277" s="87"/>
      <c r="L277" s="87"/>
      <c r="M277" s="87">
        <v>18</v>
      </c>
      <c r="N277" s="89">
        <f t="shared" si="30"/>
        <v>27000</v>
      </c>
    </row>
    <row r="278" spans="1:14" x14ac:dyDescent="0.25">
      <c r="A278" s="37"/>
      <c r="B278" s="13"/>
      <c r="C278" s="35"/>
      <c r="D278" s="7" t="s">
        <v>197</v>
      </c>
      <c r="E278" s="19">
        <v>0</v>
      </c>
      <c r="F278" s="19">
        <v>0</v>
      </c>
      <c r="G278" s="31" t="s">
        <v>198</v>
      </c>
      <c r="H278" s="87">
        <v>3400</v>
      </c>
      <c r="I278" s="96">
        <v>0</v>
      </c>
      <c r="J278" s="96">
        <f t="shared" si="26"/>
        <v>0</v>
      </c>
      <c r="K278" s="87"/>
      <c r="L278" s="87"/>
      <c r="M278" s="87">
        <v>36</v>
      </c>
      <c r="N278" s="89">
        <f t="shared" si="30"/>
        <v>122400</v>
      </c>
    </row>
    <row r="279" spans="1:14" x14ac:dyDescent="0.25">
      <c r="A279" s="37"/>
      <c r="B279" s="13"/>
      <c r="C279" s="35"/>
      <c r="D279" s="7" t="s">
        <v>370</v>
      </c>
      <c r="E279" s="19">
        <v>0</v>
      </c>
      <c r="F279" s="19">
        <v>0</v>
      </c>
      <c r="G279" s="31" t="s">
        <v>118</v>
      </c>
      <c r="H279" s="87">
        <v>150</v>
      </c>
      <c r="I279" s="96">
        <v>0</v>
      </c>
      <c r="J279" s="96">
        <f t="shared" si="26"/>
        <v>0</v>
      </c>
      <c r="K279" s="87"/>
      <c r="L279" s="87"/>
      <c r="M279" s="87">
        <v>5</v>
      </c>
      <c r="N279" s="89">
        <f t="shared" si="30"/>
        <v>750</v>
      </c>
    </row>
    <row r="280" spans="1:14" x14ac:dyDescent="0.25">
      <c r="A280" s="37"/>
      <c r="B280" s="13"/>
      <c r="C280" s="35"/>
      <c r="D280" s="7" t="s">
        <v>380</v>
      </c>
      <c r="E280" s="19">
        <v>0</v>
      </c>
      <c r="F280" s="19">
        <v>0</v>
      </c>
      <c r="G280" s="31" t="s">
        <v>118</v>
      </c>
      <c r="H280" s="87">
        <v>350</v>
      </c>
      <c r="I280" s="96">
        <v>0</v>
      </c>
      <c r="J280" s="96">
        <f t="shared" si="26"/>
        <v>0</v>
      </c>
      <c r="K280" s="87"/>
      <c r="L280" s="87"/>
      <c r="M280" s="87">
        <v>27</v>
      </c>
      <c r="N280" s="89">
        <f t="shared" si="30"/>
        <v>9450</v>
      </c>
    </row>
    <row r="281" spans="1:14" x14ac:dyDescent="0.25">
      <c r="A281" s="36"/>
      <c r="B281" s="5"/>
      <c r="C281" s="6"/>
      <c r="D281" s="18" t="s">
        <v>101</v>
      </c>
      <c r="E281" s="33">
        <f>SUM(E4:E280)</f>
        <v>3623</v>
      </c>
      <c r="F281" s="33">
        <f>SUM(F4:F280)</f>
        <v>1308676.3131524005</v>
      </c>
      <c r="G281" s="33"/>
      <c r="H281" s="91">
        <f>SUM(H4:H280)</f>
        <v>723854.72549606615</v>
      </c>
      <c r="I281" s="97">
        <f t="shared" ref="I281:M281" si="31">SUM(I4:I280)</f>
        <v>1590</v>
      </c>
      <c r="J281" s="97">
        <f t="shared" si="31"/>
        <v>125705.933235</v>
      </c>
      <c r="K281" s="91">
        <f t="shared" si="31"/>
        <v>3250</v>
      </c>
      <c r="L281" s="91">
        <f t="shared" si="31"/>
        <v>1137234.1131524004</v>
      </c>
      <c r="M281" s="91">
        <f t="shared" si="31"/>
        <v>16656</v>
      </c>
      <c r="N281" s="92">
        <f>SUM(N4:N280)</f>
        <v>6016384.4799999986</v>
      </c>
    </row>
  </sheetData>
  <autoFilter ref="A3:N218"/>
  <mergeCells count="3">
    <mergeCell ref="I2:J2"/>
    <mergeCell ref="K2:L2"/>
    <mergeCell ref="M2:N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6"/>
  <sheetViews>
    <sheetView topLeftCell="A2" workbookViewId="0">
      <selection activeCell="B9" sqref="B9:F9"/>
    </sheetView>
  </sheetViews>
  <sheetFormatPr baseColWidth="10" defaultRowHeight="15" x14ac:dyDescent="0.25"/>
  <cols>
    <col min="2" max="2" width="43.140625" customWidth="1"/>
    <col min="3" max="3" width="21.5703125" customWidth="1"/>
    <col min="4" max="4" width="18.85546875" customWidth="1"/>
    <col min="5" max="5" width="22.140625" customWidth="1"/>
    <col min="6" max="6" width="27.85546875" customWidth="1"/>
  </cols>
  <sheetData>
    <row r="1" spans="1:9" ht="15.75" x14ac:dyDescent="0.25">
      <c r="B1" s="46"/>
      <c r="C1" s="46"/>
      <c r="D1" s="46"/>
      <c r="E1" s="46"/>
      <c r="F1" s="46"/>
    </row>
    <row r="2" spans="1:9" ht="15.75" x14ac:dyDescent="0.25">
      <c r="B2" s="46"/>
      <c r="C2" s="46"/>
      <c r="D2" s="46"/>
      <c r="E2" s="46"/>
      <c r="F2" s="46"/>
    </row>
    <row r="3" spans="1:9" ht="15.75" x14ac:dyDescent="0.25">
      <c r="B3" s="46"/>
      <c r="C3" s="46"/>
      <c r="D3" s="46"/>
      <c r="E3" s="46"/>
      <c r="F3" s="46"/>
    </row>
    <row r="4" spans="1:9" ht="15.75" x14ac:dyDescent="0.25">
      <c r="B4" s="46"/>
      <c r="C4" s="46"/>
      <c r="D4" s="46"/>
      <c r="E4" s="46"/>
      <c r="F4" s="46"/>
    </row>
    <row r="5" spans="1:9" ht="15.75" x14ac:dyDescent="0.25">
      <c r="B5" s="46"/>
      <c r="C5" s="46"/>
      <c r="D5" s="46"/>
      <c r="E5" s="46"/>
      <c r="F5" s="46"/>
    </row>
    <row r="6" spans="1:9" ht="15.75" x14ac:dyDescent="0.25">
      <c r="B6" s="46"/>
      <c r="C6" s="46"/>
      <c r="D6" s="46"/>
      <c r="E6" s="46"/>
      <c r="F6" s="46"/>
    </row>
    <row r="7" spans="1:9" ht="15.75" x14ac:dyDescent="0.25">
      <c r="B7" s="46"/>
      <c r="C7" s="46"/>
      <c r="D7" s="46"/>
      <c r="E7" s="46"/>
      <c r="F7" s="46"/>
    </row>
    <row r="8" spans="1:9" ht="15.75" x14ac:dyDescent="0.25">
      <c r="B8" s="46"/>
      <c r="C8" s="46"/>
      <c r="D8" s="46"/>
      <c r="E8" s="46"/>
      <c r="F8" s="46"/>
    </row>
    <row r="9" spans="1:9" ht="15.75" x14ac:dyDescent="0.25">
      <c r="B9" s="120" t="s">
        <v>181</v>
      </c>
      <c r="C9" s="120"/>
      <c r="D9" s="120"/>
      <c r="E9" s="120"/>
      <c r="F9" s="120"/>
    </row>
    <row r="10" spans="1:9" ht="15.75" x14ac:dyDescent="0.25">
      <c r="B10" s="46"/>
      <c r="C10" s="120"/>
      <c r="D10" s="120"/>
      <c r="E10" s="120"/>
      <c r="F10" s="120"/>
    </row>
    <row r="11" spans="1:9" ht="15.75" x14ac:dyDescent="0.25">
      <c r="B11" s="46"/>
      <c r="C11" s="47"/>
      <c r="D11" s="47"/>
      <c r="E11" s="47"/>
      <c r="F11" s="47"/>
    </row>
    <row r="12" spans="1:9" ht="15.75" customHeight="1" x14ac:dyDescent="0.25">
      <c r="B12" s="81"/>
      <c r="C12" s="48"/>
      <c r="E12" s="48"/>
      <c r="F12" s="80" t="s">
        <v>182</v>
      </c>
    </row>
    <row r="13" spans="1:9" ht="15.75" x14ac:dyDescent="0.25">
      <c r="B13" s="46"/>
      <c r="C13" s="46"/>
      <c r="D13" s="46"/>
      <c r="E13" s="46"/>
      <c r="F13" s="46"/>
    </row>
    <row r="14" spans="1:9" ht="15.75" x14ac:dyDescent="0.25">
      <c r="A14" s="120" t="s">
        <v>442</v>
      </c>
      <c r="B14" s="120"/>
      <c r="C14" s="120"/>
      <c r="D14" s="120"/>
      <c r="E14" s="120"/>
      <c r="F14" s="120"/>
      <c r="I14" s="49"/>
    </row>
    <row r="15" spans="1:9" ht="15.75" x14ac:dyDescent="0.25">
      <c r="B15" s="46"/>
      <c r="C15" s="46"/>
      <c r="D15" s="46"/>
      <c r="E15" s="46"/>
      <c r="F15" s="79"/>
    </row>
    <row r="16" spans="1:9" ht="15.75" x14ac:dyDescent="0.25">
      <c r="B16" s="71" t="s">
        <v>183</v>
      </c>
      <c r="C16" s="50" t="s">
        <v>184</v>
      </c>
      <c r="D16" s="51" t="s">
        <v>185</v>
      </c>
      <c r="E16" s="51" t="s">
        <v>186</v>
      </c>
      <c r="F16" s="82" t="s">
        <v>187</v>
      </c>
      <c r="I16" s="49"/>
    </row>
    <row r="17" spans="2:9" ht="15.75" x14ac:dyDescent="0.25">
      <c r="B17" s="72" t="s">
        <v>188</v>
      </c>
      <c r="C17" s="52" t="s">
        <v>189</v>
      </c>
      <c r="D17" s="53">
        <v>1600</v>
      </c>
      <c r="E17" s="54">
        <v>7</v>
      </c>
      <c r="F17" s="55">
        <f t="shared" ref="F17:F29" si="0">+D17*E17</f>
        <v>11200</v>
      </c>
      <c r="I17" s="49"/>
    </row>
    <row r="18" spans="2:9" ht="15.75" x14ac:dyDescent="0.25">
      <c r="B18" s="72" t="s">
        <v>190</v>
      </c>
      <c r="C18" s="52" t="s">
        <v>191</v>
      </c>
      <c r="D18" s="53">
        <v>1528.1</v>
      </c>
      <c r="E18" s="54">
        <v>254</v>
      </c>
      <c r="F18" s="55">
        <f t="shared" si="0"/>
        <v>388137.39999999997</v>
      </c>
    </row>
    <row r="19" spans="2:9" ht="15.75" x14ac:dyDescent="0.25">
      <c r="B19" s="72" t="s">
        <v>192</v>
      </c>
      <c r="C19" s="52" t="s">
        <v>191</v>
      </c>
      <c r="D19" s="53">
        <v>1528.1</v>
      </c>
      <c r="E19" s="54">
        <v>212</v>
      </c>
      <c r="F19" s="55">
        <f>+D19*E19</f>
        <v>323957.19999999995</v>
      </c>
    </row>
    <row r="20" spans="2:9" ht="15.75" x14ac:dyDescent="0.25">
      <c r="B20" s="73" t="s">
        <v>193</v>
      </c>
      <c r="C20" s="52" t="s">
        <v>194</v>
      </c>
      <c r="D20" s="53">
        <v>176</v>
      </c>
      <c r="E20" s="54">
        <v>99</v>
      </c>
      <c r="F20" s="55">
        <f t="shared" si="0"/>
        <v>17424</v>
      </c>
    </row>
    <row r="21" spans="2:9" ht="15.75" x14ac:dyDescent="0.25">
      <c r="B21" s="73" t="s">
        <v>195</v>
      </c>
      <c r="C21" s="52" t="s">
        <v>194</v>
      </c>
      <c r="D21" s="53">
        <v>80</v>
      </c>
      <c r="E21" s="54">
        <v>94</v>
      </c>
      <c r="F21" s="55">
        <f t="shared" si="0"/>
        <v>7520</v>
      </c>
    </row>
    <row r="22" spans="2:9" ht="15.75" x14ac:dyDescent="0.25">
      <c r="B22" s="73" t="s">
        <v>196</v>
      </c>
      <c r="C22" s="52" t="s">
        <v>194</v>
      </c>
      <c r="D22" s="53">
        <v>295</v>
      </c>
      <c r="E22" s="54">
        <v>89</v>
      </c>
      <c r="F22" s="55">
        <f t="shared" si="0"/>
        <v>26255</v>
      </c>
    </row>
    <row r="23" spans="2:9" ht="15.75" x14ac:dyDescent="0.25">
      <c r="B23" s="74" t="s">
        <v>197</v>
      </c>
      <c r="C23" s="56" t="s">
        <v>198</v>
      </c>
      <c r="D23" s="53">
        <v>3400</v>
      </c>
      <c r="E23" s="57">
        <v>36</v>
      </c>
      <c r="F23" s="55">
        <f t="shared" si="0"/>
        <v>122400</v>
      </c>
    </row>
    <row r="24" spans="2:9" ht="15.75" x14ac:dyDescent="0.25">
      <c r="B24" s="73" t="s">
        <v>199</v>
      </c>
      <c r="C24" s="52" t="s">
        <v>191</v>
      </c>
      <c r="D24" s="53">
        <v>5349.75</v>
      </c>
      <c r="E24" s="54">
        <v>3</v>
      </c>
      <c r="F24" s="55">
        <f t="shared" si="0"/>
        <v>16049.25</v>
      </c>
    </row>
    <row r="25" spans="2:9" ht="15.75" x14ac:dyDescent="0.25">
      <c r="B25" s="73" t="s">
        <v>200</v>
      </c>
      <c r="C25" s="52" t="s">
        <v>191</v>
      </c>
      <c r="D25" s="53">
        <v>1591.4</v>
      </c>
      <c r="E25" s="54">
        <v>3</v>
      </c>
      <c r="F25" s="55">
        <f t="shared" si="0"/>
        <v>4774.2000000000007</v>
      </c>
    </row>
    <row r="26" spans="2:9" ht="15.75" x14ac:dyDescent="0.25">
      <c r="B26" s="73" t="s">
        <v>201</v>
      </c>
      <c r="C26" s="52" t="s">
        <v>191</v>
      </c>
      <c r="D26" s="53">
        <v>4239.8999999999996</v>
      </c>
      <c r="E26" s="54">
        <v>8</v>
      </c>
      <c r="F26" s="55">
        <f t="shared" si="0"/>
        <v>33919.199999999997</v>
      </c>
    </row>
    <row r="27" spans="2:9" ht="15.75" x14ac:dyDescent="0.25">
      <c r="B27" s="73" t="s">
        <v>202</v>
      </c>
      <c r="C27" s="52" t="s">
        <v>198</v>
      </c>
      <c r="D27" s="53">
        <v>4450</v>
      </c>
      <c r="E27" s="54">
        <v>113</v>
      </c>
      <c r="F27" s="55">
        <f t="shared" si="0"/>
        <v>502850</v>
      </c>
    </row>
    <row r="28" spans="2:9" ht="15.75" customHeight="1" x14ac:dyDescent="0.25">
      <c r="B28" s="73" t="s">
        <v>203</v>
      </c>
      <c r="C28" s="52" t="s">
        <v>118</v>
      </c>
      <c r="D28" s="53">
        <v>115.64</v>
      </c>
      <c r="E28" s="54">
        <v>887</v>
      </c>
      <c r="F28" s="55">
        <f t="shared" si="0"/>
        <v>102572.68000000001</v>
      </c>
    </row>
    <row r="29" spans="2:9" ht="15.75" customHeight="1" x14ac:dyDescent="0.25">
      <c r="B29" s="73" t="s">
        <v>204</v>
      </c>
      <c r="C29" s="52" t="s">
        <v>191</v>
      </c>
      <c r="D29" s="53">
        <v>745</v>
      </c>
      <c r="E29" s="54">
        <v>2</v>
      </c>
      <c r="F29" s="55">
        <f t="shared" si="0"/>
        <v>1490</v>
      </c>
    </row>
    <row r="30" spans="2:9" ht="15.75" customHeight="1" x14ac:dyDescent="0.25">
      <c r="B30" s="73" t="s">
        <v>205</v>
      </c>
      <c r="C30" s="52" t="s">
        <v>194</v>
      </c>
      <c r="D30" s="53">
        <v>754</v>
      </c>
      <c r="E30" s="54">
        <v>1</v>
      </c>
      <c r="F30" s="55">
        <v>754</v>
      </c>
    </row>
    <row r="31" spans="2:9" ht="15.75" customHeight="1" x14ac:dyDescent="0.25">
      <c r="B31" s="73" t="s">
        <v>206</v>
      </c>
      <c r="C31" s="52" t="s">
        <v>191</v>
      </c>
      <c r="D31" s="53">
        <v>10693</v>
      </c>
      <c r="E31" s="54">
        <v>6</v>
      </c>
      <c r="F31" s="55">
        <v>64158</v>
      </c>
    </row>
    <row r="32" spans="2:9" ht="15.75" customHeight="1" x14ac:dyDescent="0.25">
      <c r="B32" s="73" t="s">
        <v>207</v>
      </c>
      <c r="C32" s="52" t="s">
        <v>191</v>
      </c>
      <c r="D32" s="53">
        <v>2405.31</v>
      </c>
      <c r="E32" s="54">
        <v>3</v>
      </c>
      <c r="F32" s="55">
        <v>7215.93</v>
      </c>
    </row>
    <row r="33" spans="2:6" ht="15.75" customHeight="1" x14ac:dyDescent="0.25">
      <c r="B33" s="73" t="s">
        <v>208</v>
      </c>
      <c r="C33" s="52" t="s">
        <v>191</v>
      </c>
      <c r="D33" s="53">
        <v>1014.8</v>
      </c>
      <c r="E33" s="54">
        <v>49</v>
      </c>
      <c r="F33" s="55">
        <f t="shared" ref="F33:F64" si="1">+D33*E33</f>
        <v>49725.2</v>
      </c>
    </row>
    <row r="34" spans="2:6" ht="15.75" customHeight="1" x14ac:dyDescent="0.25">
      <c r="B34" s="73" t="s">
        <v>209</v>
      </c>
      <c r="C34" s="52" t="s">
        <v>191</v>
      </c>
      <c r="D34" s="53">
        <v>401.2</v>
      </c>
      <c r="E34" s="54">
        <v>42</v>
      </c>
      <c r="F34" s="55">
        <f t="shared" si="1"/>
        <v>16850.399999999998</v>
      </c>
    </row>
    <row r="35" spans="2:6" ht="15.75" customHeight="1" x14ac:dyDescent="0.25">
      <c r="B35" s="73" t="s">
        <v>210</v>
      </c>
      <c r="C35" s="52" t="s">
        <v>25</v>
      </c>
      <c r="D35" s="53">
        <v>300</v>
      </c>
      <c r="E35" s="54">
        <v>151</v>
      </c>
      <c r="F35" s="55">
        <f t="shared" si="1"/>
        <v>45300</v>
      </c>
    </row>
    <row r="36" spans="2:6" ht="15" customHeight="1" x14ac:dyDescent="0.25">
      <c r="B36" s="73" t="s">
        <v>211</v>
      </c>
      <c r="C36" s="52" t="s">
        <v>25</v>
      </c>
      <c r="D36" s="53">
        <v>400.75</v>
      </c>
      <c r="E36" s="54">
        <v>14</v>
      </c>
      <c r="F36" s="55">
        <f t="shared" si="1"/>
        <v>5610.5</v>
      </c>
    </row>
    <row r="37" spans="2:6" ht="15.75" x14ac:dyDescent="0.25">
      <c r="B37" s="73" t="s">
        <v>212</v>
      </c>
      <c r="C37" s="52" t="s">
        <v>25</v>
      </c>
      <c r="D37" s="53">
        <v>250</v>
      </c>
      <c r="E37" s="54">
        <v>18</v>
      </c>
      <c r="F37" s="55">
        <f t="shared" si="1"/>
        <v>4500</v>
      </c>
    </row>
    <row r="38" spans="2:6" ht="15.75" x14ac:dyDescent="0.25">
      <c r="B38" s="73" t="s">
        <v>213</v>
      </c>
      <c r="C38" s="52" t="s">
        <v>25</v>
      </c>
      <c r="D38" s="53">
        <v>250</v>
      </c>
      <c r="E38" s="54">
        <v>35</v>
      </c>
      <c r="F38" s="55">
        <f t="shared" si="1"/>
        <v>8750</v>
      </c>
    </row>
    <row r="39" spans="2:6" ht="15.75" x14ac:dyDescent="0.25">
      <c r="B39" s="73" t="s">
        <v>214</v>
      </c>
      <c r="C39" s="52" t="s">
        <v>25</v>
      </c>
      <c r="D39" s="53">
        <v>250</v>
      </c>
      <c r="E39" s="54">
        <v>77</v>
      </c>
      <c r="F39" s="55">
        <f t="shared" si="1"/>
        <v>19250</v>
      </c>
    </row>
    <row r="40" spans="2:6" ht="15.75" x14ac:dyDescent="0.25">
      <c r="B40" s="73" t="s">
        <v>215</v>
      </c>
      <c r="C40" s="52" t="s">
        <v>25</v>
      </c>
      <c r="D40" s="53">
        <v>250</v>
      </c>
      <c r="E40" s="54">
        <v>78</v>
      </c>
      <c r="F40" s="55">
        <f t="shared" si="1"/>
        <v>19500</v>
      </c>
    </row>
    <row r="41" spans="2:6" ht="15.75" x14ac:dyDescent="0.25">
      <c r="B41" s="73" t="s">
        <v>216</v>
      </c>
      <c r="C41" s="52" t="s">
        <v>25</v>
      </c>
      <c r="D41" s="53">
        <v>275</v>
      </c>
      <c r="E41" s="54">
        <v>34</v>
      </c>
      <c r="F41" s="55">
        <f t="shared" si="1"/>
        <v>9350</v>
      </c>
    </row>
    <row r="42" spans="2:6" ht="15.75" x14ac:dyDescent="0.25">
      <c r="B42" s="73" t="s">
        <v>217</v>
      </c>
      <c r="C42" s="52" t="s">
        <v>25</v>
      </c>
      <c r="D42" s="53">
        <v>860</v>
      </c>
      <c r="E42" s="54">
        <v>11</v>
      </c>
      <c r="F42" s="55">
        <f t="shared" si="1"/>
        <v>9460</v>
      </c>
    </row>
    <row r="43" spans="2:6" ht="15.75" x14ac:dyDescent="0.25">
      <c r="B43" s="73" t="s">
        <v>218</v>
      </c>
      <c r="C43" s="52" t="s">
        <v>25</v>
      </c>
      <c r="D43" s="53">
        <v>300</v>
      </c>
      <c r="E43" s="54">
        <v>3</v>
      </c>
      <c r="F43" s="55">
        <f t="shared" si="1"/>
        <v>900</v>
      </c>
    </row>
    <row r="44" spans="2:6" ht="15.75" x14ac:dyDescent="0.25">
      <c r="B44" s="73" t="s">
        <v>219</v>
      </c>
      <c r="C44" s="52" t="s">
        <v>25</v>
      </c>
      <c r="D44" s="53">
        <v>1280</v>
      </c>
      <c r="E44" s="54">
        <v>40</v>
      </c>
      <c r="F44" s="55">
        <f t="shared" si="1"/>
        <v>51200</v>
      </c>
    </row>
    <row r="45" spans="2:6" ht="15.75" x14ac:dyDescent="0.25">
      <c r="B45" s="73" t="s">
        <v>220</v>
      </c>
      <c r="C45" s="52" t="s">
        <v>194</v>
      </c>
      <c r="D45" s="53">
        <v>900</v>
      </c>
      <c r="E45" s="54">
        <v>16</v>
      </c>
      <c r="F45" s="55">
        <f t="shared" si="1"/>
        <v>14400</v>
      </c>
    </row>
    <row r="46" spans="2:6" ht="15.75" x14ac:dyDescent="0.25">
      <c r="B46" s="73" t="s">
        <v>221</v>
      </c>
      <c r="C46" s="52" t="s">
        <v>194</v>
      </c>
      <c r="D46" s="53">
        <v>500</v>
      </c>
      <c r="E46" s="54">
        <v>235</v>
      </c>
      <c r="F46" s="55">
        <f t="shared" si="1"/>
        <v>117500</v>
      </c>
    </row>
    <row r="47" spans="2:6" ht="15.75" x14ac:dyDescent="0.25">
      <c r="B47" s="73" t="s">
        <v>222</v>
      </c>
      <c r="C47" s="52" t="s">
        <v>194</v>
      </c>
      <c r="D47" s="53">
        <v>200</v>
      </c>
      <c r="E47" s="54">
        <v>6</v>
      </c>
      <c r="F47" s="55">
        <f t="shared" si="1"/>
        <v>1200</v>
      </c>
    </row>
    <row r="48" spans="2:6" ht="15.75" x14ac:dyDescent="0.25">
      <c r="B48" s="73" t="s">
        <v>223</v>
      </c>
      <c r="C48" s="52" t="s">
        <v>25</v>
      </c>
      <c r="D48" s="53">
        <v>250</v>
      </c>
      <c r="E48" s="54">
        <v>1</v>
      </c>
      <c r="F48" s="55">
        <f t="shared" si="1"/>
        <v>250</v>
      </c>
    </row>
    <row r="49" spans="2:6" ht="15.75" x14ac:dyDescent="0.25">
      <c r="B49" s="73" t="s">
        <v>224</v>
      </c>
      <c r="C49" s="52" t="s">
        <v>198</v>
      </c>
      <c r="D49" s="53">
        <v>1360</v>
      </c>
      <c r="E49" s="54">
        <v>4</v>
      </c>
      <c r="F49" s="55">
        <f t="shared" si="1"/>
        <v>5440</v>
      </c>
    </row>
    <row r="50" spans="2:6" ht="15.75" x14ac:dyDescent="0.25">
      <c r="B50" s="73" t="s">
        <v>225</v>
      </c>
      <c r="C50" s="52" t="s">
        <v>194</v>
      </c>
      <c r="D50" s="53">
        <v>250</v>
      </c>
      <c r="E50" s="54">
        <v>507</v>
      </c>
      <c r="F50" s="55">
        <f t="shared" si="1"/>
        <v>126750</v>
      </c>
    </row>
    <row r="51" spans="2:6" ht="15.75" x14ac:dyDescent="0.25">
      <c r="B51" s="73" t="s">
        <v>226</v>
      </c>
      <c r="C51" s="52" t="s">
        <v>65</v>
      </c>
      <c r="D51" s="53">
        <v>336.3</v>
      </c>
      <c r="E51" s="54">
        <v>910</v>
      </c>
      <c r="F51" s="55">
        <f t="shared" si="1"/>
        <v>306033</v>
      </c>
    </row>
    <row r="52" spans="2:6" ht="15.75" x14ac:dyDescent="0.25">
      <c r="B52" s="73" t="s">
        <v>227</v>
      </c>
      <c r="C52" s="52" t="s">
        <v>65</v>
      </c>
      <c r="D52" s="53">
        <v>542.79999999999995</v>
      </c>
      <c r="E52" s="54">
        <v>13</v>
      </c>
      <c r="F52" s="55">
        <f t="shared" si="1"/>
        <v>7056.4</v>
      </c>
    </row>
    <row r="53" spans="2:6" ht="15.75" x14ac:dyDescent="0.25">
      <c r="B53" s="73" t="s">
        <v>228</v>
      </c>
      <c r="C53" s="52" t="s">
        <v>65</v>
      </c>
      <c r="D53" s="53">
        <v>750</v>
      </c>
      <c r="E53" s="54">
        <v>10</v>
      </c>
      <c r="F53" s="55">
        <f t="shared" si="1"/>
        <v>7500</v>
      </c>
    </row>
    <row r="54" spans="2:6" ht="15.75" x14ac:dyDescent="0.25">
      <c r="B54" s="73" t="s">
        <v>229</v>
      </c>
      <c r="C54" s="52" t="s">
        <v>65</v>
      </c>
      <c r="D54" s="53">
        <v>801</v>
      </c>
      <c r="E54" s="54">
        <v>8</v>
      </c>
      <c r="F54" s="55">
        <f t="shared" si="1"/>
        <v>6408</v>
      </c>
    </row>
    <row r="55" spans="2:6" ht="15.75" x14ac:dyDescent="0.25">
      <c r="B55" s="73" t="s">
        <v>230</v>
      </c>
      <c r="C55" s="52" t="s">
        <v>118</v>
      </c>
      <c r="D55" s="53">
        <v>1200</v>
      </c>
      <c r="E55" s="54">
        <v>44</v>
      </c>
      <c r="F55" s="55">
        <f t="shared" si="1"/>
        <v>52800</v>
      </c>
    </row>
    <row r="56" spans="2:6" ht="15.75" x14ac:dyDescent="0.25">
      <c r="B56" s="73" t="s">
        <v>230</v>
      </c>
      <c r="C56" s="52" t="s">
        <v>118</v>
      </c>
      <c r="D56" s="53">
        <v>1969</v>
      </c>
      <c r="E56" s="54">
        <v>39</v>
      </c>
      <c r="F56" s="55">
        <f t="shared" si="1"/>
        <v>76791</v>
      </c>
    </row>
    <row r="57" spans="2:6" ht="15.75" x14ac:dyDescent="0.25">
      <c r="B57" s="73" t="s">
        <v>231</v>
      </c>
      <c r="C57" s="52" t="s">
        <v>194</v>
      </c>
      <c r="D57" s="53">
        <v>50</v>
      </c>
      <c r="E57" s="54">
        <v>5000</v>
      </c>
      <c r="F57" s="55">
        <f t="shared" si="1"/>
        <v>250000</v>
      </c>
    </row>
    <row r="58" spans="2:6" ht="15.75" x14ac:dyDescent="0.25">
      <c r="B58" s="73" t="s">
        <v>232</v>
      </c>
      <c r="C58" s="52" t="s">
        <v>194</v>
      </c>
      <c r="D58" s="53">
        <v>15</v>
      </c>
      <c r="E58" s="54">
        <v>3950</v>
      </c>
      <c r="F58" s="55">
        <f t="shared" si="1"/>
        <v>59250</v>
      </c>
    </row>
    <row r="59" spans="2:6" ht="15.75" x14ac:dyDescent="0.25">
      <c r="B59" s="73" t="s">
        <v>233</v>
      </c>
      <c r="C59" s="52" t="s">
        <v>118</v>
      </c>
      <c r="D59" s="53">
        <v>395.3</v>
      </c>
      <c r="E59" s="54">
        <v>43</v>
      </c>
      <c r="F59" s="55">
        <f t="shared" si="1"/>
        <v>16997.900000000001</v>
      </c>
    </row>
    <row r="60" spans="2:6" ht="15.75" x14ac:dyDescent="0.25">
      <c r="B60" s="73" t="s">
        <v>234</v>
      </c>
      <c r="C60" s="52" t="s">
        <v>118</v>
      </c>
      <c r="D60" s="53">
        <v>442.5</v>
      </c>
      <c r="E60" s="54">
        <v>26</v>
      </c>
      <c r="F60" s="55">
        <f t="shared" si="1"/>
        <v>11505</v>
      </c>
    </row>
    <row r="61" spans="2:6" ht="15.75" x14ac:dyDescent="0.25">
      <c r="B61" s="73" t="s">
        <v>235</v>
      </c>
      <c r="C61" s="52" t="s">
        <v>198</v>
      </c>
      <c r="D61" s="53">
        <v>1150.5</v>
      </c>
      <c r="E61" s="54">
        <v>30</v>
      </c>
      <c r="F61" s="55">
        <f t="shared" si="1"/>
        <v>34515</v>
      </c>
    </row>
    <row r="62" spans="2:6" ht="15.75" x14ac:dyDescent="0.25">
      <c r="B62" s="73" t="s">
        <v>236</v>
      </c>
      <c r="C62" s="52" t="s">
        <v>198</v>
      </c>
      <c r="D62" s="53">
        <v>475</v>
      </c>
      <c r="E62" s="54">
        <v>3</v>
      </c>
      <c r="F62" s="55">
        <f t="shared" si="1"/>
        <v>1425</v>
      </c>
    </row>
    <row r="63" spans="2:6" ht="15.75" x14ac:dyDescent="0.25">
      <c r="B63" s="73" t="s">
        <v>237</v>
      </c>
      <c r="C63" s="52" t="s">
        <v>198</v>
      </c>
      <c r="D63" s="53">
        <v>1759.19</v>
      </c>
      <c r="E63" s="54">
        <v>8</v>
      </c>
      <c r="F63" s="55">
        <f t="shared" si="1"/>
        <v>14073.52</v>
      </c>
    </row>
    <row r="64" spans="2:6" ht="15.75" x14ac:dyDescent="0.25">
      <c r="B64" s="73" t="s">
        <v>238</v>
      </c>
      <c r="C64" s="52" t="s">
        <v>198</v>
      </c>
      <c r="D64" s="53">
        <v>850</v>
      </c>
      <c r="E64" s="54">
        <v>18</v>
      </c>
      <c r="F64" s="55">
        <f t="shared" si="1"/>
        <v>15300</v>
      </c>
    </row>
    <row r="65" spans="2:6" ht="15.75" x14ac:dyDescent="0.25">
      <c r="B65" s="73" t="s">
        <v>239</v>
      </c>
      <c r="C65" s="52" t="s">
        <v>194</v>
      </c>
      <c r="D65" s="53">
        <v>495</v>
      </c>
      <c r="E65" s="54">
        <v>18</v>
      </c>
      <c r="F65" s="55">
        <f t="shared" ref="F65:F96" si="2">+D65*E65</f>
        <v>8910</v>
      </c>
    </row>
    <row r="66" spans="2:6" ht="15.75" x14ac:dyDescent="0.25">
      <c r="B66" s="73" t="s">
        <v>240</v>
      </c>
      <c r="C66" s="52" t="s">
        <v>194</v>
      </c>
      <c r="D66" s="53">
        <v>50</v>
      </c>
      <c r="E66" s="54">
        <v>73</v>
      </c>
      <c r="F66" s="55">
        <f t="shared" si="2"/>
        <v>3650</v>
      </c>
    </row>
    <row r="67" spans="2:6" ht="15.75" x14ac:dyDescent="0.25">
      <c r="B67" s="73" t="s">
        <v>241</v>
      </c>
      <c r="C67" s="52" t="s">
        <v>198</v>
      </c>
      <c r="D67" s="53">
        <v>400</v>
      </c>
      <c r="E67" s="54">
        <v>1</v>
      </c>
      <c r="F67" s="55">
        <f t="shared" si="2"/>
        <v>400</v>
      </c>
    </row>
    <row r="68" spans="2:6" ht="15.75" x14ac:dyDescent="0.25">
      <c r="B68" s="73" t="s">
        <v>242</v>
      </c>
      <c r="C68" s="52" t="s">
        <v>198</v>
      </c>
      <c r="D68" s="53">
        <v>60</v>
      </c>
      <c r="E68" s="54">
        <v>59</v>
      </c>
      <c r="F68" s="55">
        <f t="shared" si="2"/>
        <v>3540</v>
      </c>
    </row>
    <row r="69" spans="2:6" ht="15.75" x14ac:dyDescent="0.25">
      <c r="B69" s="73" t="s">
        <v>243</v>
      </c>
      <c r="C69" s="52" t="s">
        <v>194</v>
      </c>
      <c r="D69" s="53">
        <v>6325</v>
      </c>
      <c r="E69" s="54">
        <v>10</v>
      </c>
      <c r="F69" s="55">
        <f t="shared" si="2"/>
        <v>63250</v>
      </c>
    </row>
    <row r="70" spans="2:6" ht="15.75" x14ac:dyDescent="0.25">
      <c r="B70" s="73" t="s">
        <v>244</v>
      </c>
      <c r="C70" s="52" t="s">
        <v>194</v>
      </c>
      <c r="D70" s="53">
        <v>6325</v>
      </c>
      <c r="E70" s="54">
        <v>1</v>
      </c>
      <c r="F70" s="55">
        <f t="shared" si="2"/>
        <v>6325</v>
      </c>
    </row>
    <row r="71" spans="2:6" ht="15.75" x14ac:dyDescent="0.25">
      <c r="B71" s="73" t="s">
        <v>245</v>
      </c>
      <c r="C71" s="52" t="s">
        <v>194</v>
      </c>
      <c r="D71" s="53">
        <v>6325</v>
      </c>
      <c r="E71" s="54">
        <v>1</v>
      </c>
      <c r="F71" s="55">
        <f t="shared" si="2"/>
        <v>6325</v>
      </c>
    </row>
    <row r="72" spans="2:6" ht="15.75" x14ac:dyDescent="0.25">
      <c r="B72" s="73" t="s">
        <v>246</v>
      </c>
      <c r="C72" s="52" t="s">
        <v>194</v>
      </c>
      <c r="D72" s="53">
        <v>6325</v>
      </c>
      <c r="E72" s="54">
        <v>4</v>
      </c>
      <c r="F72" s="55">
        <f t="shared" si="2"/>
        <v>25300</v>
      </c>
    </row>
    <row r="73" spans="2:6" ht="15.75" x14ac:dyDescent="0.25">
      <c r="B73" s="73" t="s">
        <v>247</v>
      </c>
      <c r="C73" s="52" t="s">
        <v>194</v>
      </c>
      <c r="D73" s="53">
        <v>6325</v>
      </c>
      <c r="E73" s="54">
        <v>1</v>
      </c>
      <c r="F73" s="55">
        <f t="shared" si="2"/>
        <v>6325</v>
      </c>
    </row>
    <row r="74" spans="2:6" ht="15.75" x14ac:dyDescent="0.25">
      <c r="B74" s="73" t="s">
        <v>248</v>
      </c>
      <c r="C74" s="52" t="s">
        <v>194</v>
      </c>
      <c r="D74" s="53">
        <v>6325</v>
      </c>
      <c r="E74" s="54">
        <v>1</v>
      </c>
      <c r="F74" s="55">
        <f t="shared" si="2"/>
        <v>6325</v>
      </c>
    </row>
    <row r="75" spans="2:6" ht="15.75" x14ac:dyDescent="0.25">
      <c r="B75" s="73" t="s">
        <v>249</v>
      </c>
      <c r="C75" s="52" t="s">
        <v>194</v>
      </c>
      <c r="D75" s="53">
        <v>35.4</v>
      </c>
      <c r="E75" s="54">
        <v>19</v>
      </c>
      <c r="F75" s="55">
        <f t="shared" si="2"/>
        <v>672.6</v>
      </c>
    </row>
    <row r="76" spans="2:6" ht="15.75" x14ac:dyDescent="0.25">
      <c r="B76" s="73" t="s">
        <v>250</v>
      </c>
      <c r="C76" s="52" t="s">
        <v>198</v>
      </c>
      <c r="D76" s="53">
        <v>15000</v>
      </c>
      <c r="E76" s="54">
        <v>10</v>
      </c>
      <c r="F76" s="55">
        <f t="shared" si="2"/>
        <v>150000</v>
      </c>
    </row>
    <row r="77" spans="2:6" ht="15.75" x14ac:dyDescent="0.25">
      <c r="B77" s="72" t="s">
        <v>251</v>
      </c>
      <c r="C77" s="52" t="s">
        <v>198</v>
      </c>
      <c r="D77" s="53">
        <v>14500</v>
      </c>
      <c r="E77" s="54">
        <v>47</v>
      </c>
      <c r="F77" s="55">
        <f t="shared" si="2"/>
        <v>681500</v>
      </c>
    </row>
    <row r="78" spans="2:6" ht="15.75" x14ac:dyDescent="0.25">
      <c r="B78" s="73" t="s">
        <v>252</v>
      </c>
      <c r="C78" s="52" t="s">
        <v>194</v>
      </c>
      <c r="D78" s="53">
        <v>59</v>
      </c>
      <c r="E78" s="54">
        <v>18</v>
      </c>
      <c r="F78" s="55">
        <f t="shared" si="2"/>
        <v>1062</v>
      </c>
    </row>
    <row r="79" spans="2:6" ht="15.75" x14ac:dyDescent="0.25">
      <c r="B79" s="73" t="s">
        <v>253</v>
      </c>
      <c r="C79" s="52" t="s">
        <v>5</v>
      </c>
      <c r="D79" s="53">
        <v>563</v>
      </c>
      <c r="E79" s="54">
        <v>9</v>
      </c>
      <c r="F79" s="55">
        <f t="shared" si="2"/>
        <v>5067</v>
      </c>
    </row>
    <row r="80" spans="2:6" ht="15.75" x14ac:dyDescent="0.25">
      <c r="B80" s="73" t="s">
        <v>254</v>
      </c>
      <c r="C80" s="52" t="s">
        <v>194</v>
      </c>
      <c r="D80" s="53">
        <v>660</v>
      </c>
      <c r="E80" s="54">
        <v>38</v>
      </c>
      <c r="F80" s="55">
        <f t="shared" si="2"/>
        <v>25080</v>
      </c>
    </row>
    <row r="81" spans="2:6" ht="15.75" x14ac:dyDescent="0.25">
      <c r="B81" s="73" t="s">
        <v>255</v>
      </c>
      <c r="C81" s="52" t="s">
        <v>194</v>
      </c>
      <c r="D81" s="53">
        <v>57000</v>
      </c>
      <c r="E81" s="54">
        <v>2</v>
      </c>
      <c r="F81" s="55">
        <f t="shared" si="2"/>
        <v>114000</v>
      </c>
    </row>
    <row r="82" spans="2:6" ht="15.75" x14ac:dyDescent="0.25">
      <c r="B82" s="73" t="s">
        <v>256</v>
      </c>
      <c r="C82" s="52" t="s">
        <v>194</v>
      </c>
      <c r="D82" s="53">
        <v>51250</v>
      </c>
      <c r="E82" s="54">
        <v>6</v>
      </c>
      <c r="F82" s="55">
        <f t="shared" si="2"/>
        <v>307500</v>
      </c>
    </row>
    <row r="83" spans="2:6" ht="15.75" x14ac:dyDescent="0.25">
      <c r="B83" s="73" t="s">
        <v>257</v>
      </c>
      <c r="C83" s="52" t="s">
        <v>198</v>
      </c>
      <c r="D83" s="53">
        <v>2230</v>
      </c>
      <c r="E83" s="54">
        <v>1</v>
      </c>
      <c r="F83" s="55">
        <f t="shared" si="2"/>
        <v>2230</v>
      </c>
    </row>
    <row r="84" spans="2:6" ht="15.75" x14ac:dyDescent="0.25">
      <c r="B84" s="73" t="s">
        <v>258</v>
      </c>
      <c r="C84" s="52" t="s">
        <v>198</v>
      </c>
      <c r="D84" s="53">
        <v>2080</v>
      </c>
      <c r="E84" s="54">
        <v>3</v>
      </c>
      <c r="F84" s="55">
        <f t="shared" si="2"/>
        <v>6240</v>
      </c>
    </row>
    <row r="85" spans="2:6" ht="15.75" x14ac:dyDescent="0.25">
      <c r="B85" s="73" t="s">
        <v>259</v>
      </c>
      <c r="C85" s="52" t="s">
        <v>198</v>
      </c>
      <c r="D85" s="53">
        <v>260</v>
      </c>
      <c r="E85" s="54">
        <v>2</v>
      </c>
      <c r="F85" s="55">
        <f t="shared" si="2"/>
        <v>520</v>
      </c>
    </row>
    <row r="86" spans="2:6" ht="15.75" x14ac:dyDescent="0.25">
      <c r="B86" s="73" t="s">
        <v>260</v>
      </c>
      <c r="C86" s="52" t="s">
        <v>198</v>
      </c>
      <c r="D86" s="53">
        <v>170</v>
      </c>
      <c r="E86" s="54">
        <v>1</v>
      </c>
      <c r="F86" s="55">
        <f t="shared" si="2"/>
        <v>170</v>
      </c>
    </row>
    <row r="87" spans="2:6" ht="15.75" x14ac:dyDescent="0.25">
      <c r="B87" s="73" t="s">
        <v>261</v>
      </c>
      <c r="C87" s="52" t="s">
        <v>198</v>
      </c>
      <c r="D87" s="53">
        <v>300</v>
      </c>
      <c r="E87" s="54">
        <v>4</v>
      </c>
      <c r="F87" s="55">
        <f t="shared" si="2"/>
        <v>1200</v>
      </c>
    </row>
    <row r="88" spans="2:6" ht="15.75" x14ac:dyDescent="0.25">
      <c r="B88" s="73" t="s">
        <v>262</v>
      </c>
      <c r="C88" s="52" t="s">
        <v>198</v>
      </c>
      <c r="D88" s="53">
        <v>185</v>
      </c>
      <c r="E88" s="54">
        <v>1</v>
      </c>
      <c r="F88" s="55">
        <f t="shared" si="2"/>
        <v>185</v>
      </c>
    </row>
    <row r="89" spans="2:6" ht="15.75" x14ac:dyDescent="0.25">
      <c r="B89" s="73" t="s">
        <v>263</v>
      </c>
      <c r="C89" s="52" t="s">
        <v>25</v>
      </c>
      <c r="D89" s="53">
        <v>250</v>
      </c>
      <c r="E89" s="54">
        <v>5</v>
      </c>
      <c r="F89" s="55">
        <f t="shared" si="2"/>
        <v>1250</v>
      </c>
    </row>
    <row r="90" spans="2:6" ht="15.75" x14ac:dyDescent="0.25">
      <c r="B90" s="73" t="s">
        <v>264</v>
      </c>
      <c r="C90" s="52" t="s">
        <v>198</v>
      </c>
      <c r="D90" s="53">
        <v>150</v>
      </c>
      <c r="E90" s="54">
        <v>1</v>
      </c>
      <c r="F90" s="55">
        <f t="shared" si="2"/>
        <v>150</v>
      </c>
    </row>
    <row r="91" spans="2:6" ht="15.75" x14ac:dyDescent="0.25">
      <c r="B91" s="73" t="s">
        <v>265</v>
      </c>
      <c r="C91" s="52" t="s">
        <v>198</v>
      </c>
      <c r="D91" s="53">
        <v>2500</v>
      </c>
      <c r="E91" s="54">
        <v>2</v>
      </c>
      <c r="F91" s="55">
        <f t="shared" si="2"/>
        <v>5000</v>
      </c>
    </row>
    <row r="92" spans="2:6" ht="15.75" x14ac:dyDescent="0.25">
      <c r="B92" s="73" t="s">
        <v>266</v>
      </c>
      <c r="C92" s="52" t="s">
        <v>198</v>
      </c>
      <c r="D92" s="53">
        <v>1050</v>
      </c>
      <c r="E92" s="54">
        <v>1</v>
      </c>
      <c r="F92" s="55">
        <f t="shared" si="2"/>
        <v>1050</v>
      </c>
    </row>
    <row r="93" spans="2:6" ht="15.75" x14ac:dyDescent="0.25">
      <c r="B93" s="73" t="s">
        <v>267</v>
      </c>
      <c r="C93" s="52" t="s">
        <v>198</v>
      </c>
      <c r="D93" s="53">
        <v>675</v>
      </c>
      <c r="E93" s="54">
        <v>3</v>
      </c>
      <c r="F93" s="55">
        <f t="shared" si="2"/>
        <v>2025</v>
      </c>
    </row>
    <row r="94" spans="2:6" ht="15.75" x14ac:dyDescent="0.25">
      <c r="B94" s="73" t="s">
        <v>268</v>
      </c>
      <c r="C94" s="52" t="s">
        <v>198</v>
      </c>
      <c r="D94" s="53">
        <v>1010</v>
      </c>
      <c r="E94" s="54">
        <v>3</v>
      </c>
      <c r="F94" s="55">
        <f t="shared" si="2"/>
        <v>3030</v>
      </c>
    </row>
    <row r="95" spans="2:6" ht="15.75" x14ac:dyDescent="0.25">
      <c r="B95" s="73" t="s">
        <v>269</v>
      </c>
      <c r="C95" s="52" t="s">
        <v>198</v>
      </c>
      <c r="D95" s="53">
        <v>695</v>
      </c>
      <c r="E95" s="54">
        <v>3</v>
      </c>
      <c r="F95" s="55">
        <f t="shared" si="2"/>
        <v>2085</v>
      </c>
    </row>
    <row r="96" spans="2:6" ht="15.75" x14ac:dyDescent="0.25">
      <c r="B96" s="73" t="s">
        <v>270</v>
      </c>
      <c r="C96" s="52" t="s">
        <v>194</v>
      </c>
      <c r="D96" s="53">
        <v>2100</v>
      </c>
      <c r="E96" s="54">
        <v>7</v>
      </c>
      <c r="F96" s="55">
        <f t="shared" si="2"/>
        <v>14700</v>
      </c>
    </row>
    <row r="97" spans="2:6" ht="15.75" x14ac:dyDescent="0.25">
      <c r="B97" s="73" t="s">
        <v>271</v>
      </c>
      <c r="C97" s="52" t="s">
        <v>198</v>
      </c>
      <c r="D97" s="53">
        <v>1500</v>
      </c>
      <c r="E97" s="54">
        <v>18</v>
      </c>
      <c r="F97" s="55">
        <f t="shared" ref="F97:F116" si="3">+D97*E97</f>
        <v>27000</v>
      </c>
    </row>
    <row r="98" spans="2:6" ht="15.75" x14ac:dyDescent="0.25">
      <c r="B98" s="73" t="s">
        <v>272</v>
      </c>
      <c r="C98" s="52" t="s">
        <v>198</v>
      </c>
      <c r="D98" s="53">
        <v>873.2</v>
      </c>
      <c r="E98" s="54">
        <v>2</v>
      </c>
      <c r="F98" s="55">
        <f t="shared" si="3"/>
        <v>1746.4</v>
      </c>
    </row>
    <row r="99" spans="2:6" ht="15.75" x14ac:dyDescent="0.25">
      <c r="B99" s="73" t="s">
        <v>273</v>
      </c>
      <c r="C99" s="52" t="s">
        <v>194</v>
      </c>
      <c r="D99" s="53">
        <v>1425</v>
      </c>
      <c r="E99" s="54">
        <v>4</v>
      </c>
      <c r="F99" s="55">
        <f t="shared" si="3"/>
        <v>5700</v>
      </c>
    </row>
    <row r="100" spans="2:6" ht="15.75" x14ac:dyDescent="0.25">
      <c r="B100" s="73" t="s">
        <v>274</v>
      </c>
      <c r="C100" s="52" t="s">
        <v>194</v>
      </c>
      <c r="D100" s="53">
        <v>134</v>
      </c>
      <c r="E100" s="54">
        <v>6</v>
      </c>
      <c r="F100" s="55">
        <f t="shared" si="3"/>
        <v>804</v>
      </c>
    </row>
    <row r="101" spans="2:6" ht="15.75" x14ac:dyDescent="0.25">
      <c r="B101" s="73" t="s">
        <v>275</v>
      </c>
      <c r="C101" s="52" t="s">
        <v>194</v>
      </c>
      <c r="D101" s="53">
        <v>250</v>
      </c>
      <c r="E101" s="54">
        <v>2</v>
      </c>
      <c r="F101" s="55">
        <f t="shared" si="3"/>
        <v>500</v>
      </c>
    </row>
    <row r="102" spans="2:6" ht="15.75" x14ac:dyDescent="0.25">
      <c r="B102" s="73" t="s">
        <v>276</v>
      </c>
      <c r="C102" s="52" t="s">
        <v>194</v>
      </c>
      <c r="D102" s="53">
        <v>820.1</v>
      </c>
      <c r="E102" s="54">
        <v>21</v>
      </c>
      <c r="F102" s="55">
        <f t="shared" si="3"/>
        <v>17222.100000000002</v>
      </c>
    </row>
    <row r="103" spans="2:6" ht="15.75" x14ac:dyDescent="0.25">
      <c r="B103" s="73" t="s">
        <v>277</v>
      </c>
      <c r="C103" s="52" t="s">
        <v>194</v>
      </c>
      <c r="D103" s="53">
        <v>820.1</v>
      </c>
      <c r="E103" s="54">
        <v>9</v>
      </c>
      <c r="F103" s="55">
        <f t="shared" si="3"/>
        <v>7380.9000000000005</v>
      </c>
    </row>
    <row r="104" spans="2:6" ht="15.75" x14ac:dyDescent="0.25">
      <c r="B104" s="73" t="s">
        <v>278</v>
      </c>
      <c r="C104" s="52" t="s">
        <v>194</v>
      </c>
      <c r="D104" s="53">
        <v>820.1</v>
      </c>
      <c r="E104" s="54">
        <v>9</v>
      </c>
      <c r="F104" s="55">
        <f t="shared" si="3"/>
        <v>7380.9000000000005</v>
      </c>
    </row>
    <row r="105" spans="2:6" ht="15.75" x14ac:dyDescent="0.25">
      <c r="B105" s="73" t="s">
        <v>279</v>
      </c>
      <c r="C105" s="52" t="s">
        <v>194</v>
      </c>
      <c r="D105" s="53">
        <v>820.1</v>
      </c>
      <c r="E105" s="54">
        <v>9</v>
      </c>
      <c r="F105" s="55">
        <f t="shared" si="3"/>
        <v>7380.9000000000005</v>
      </c>
    </row>
    <row r="106" spans="2:6" ht="15.75" x14ac:dyDescent="0.25">
      <c r="B106" s="73" t="s">
        <v>280</v>
      </c>
      <c r="C106" s="52" t="s">
        <v>194</v>
      </c>
      <c r="D106" s="53">
        <v>820.1</v>
      </c>
      <c r="E106" s="54">
        <v>7</v>
      </c>
      <c r="F106" s="55">
        <f t="shared" si="3"/>
        <v>5740.7</v>
      </c>
    </row>
    <row r="107" spans="2:6" ht="15.75" x14ac:dyDescent="0.25">
      <c r="B107" s="73" t="s">
        <v>281</v>
      </c>
      <c r="C107" s="52" t="s">
        <v>194</v>
      </c>
      <c r="D107" s="53">
        <v>820.1</v>
      </c>
      <c r="E107" s="54">
        <v>8</v>
      </c>
      <c r="F107" s="55">
        <f t="shared" si="3"/>
        <v>6560.8</v>
      </c>
    </row>
    <row r="108" spans="2:6" ht="15.75" x14ac:dyDescent="0.25">
      <c r="B108" s="73" t="s">
        <v>282</v>
      </c>
      <c r="C108" s="52" t="s">
        <v>194</v>
      </c>
      <c r="D108" s="53">
        <v>820.1</v>
      </c>
      <c r="E108" s="54">
        <v>10</v>
      </c>
      <c r="F108" s="55">
        <f t="shared" si="3"/>
        <v>8201</v>
      </c>
    </row>
    <row r="109" spans="2:6" ht="15.75" x14ac:dyDescent="0.25">
      <c r="B109" s="73" t="s">
        <v>283</v>
      </c>
      <c r="C109" s="52" t="s">
        <v>194</v>
      </c>
      <c r="D109" s="53">
        <v>820.1</v>
      </c>
      <c r="E109" s="54">
        <v>10</v>
      </c>
      <c r="F109" s="55">
        <f t="shared" si="3"/>
        <v>8201</v>
      </c>
    </row>
    <row r="110" spans="2:6" ht="15.75" x14ac:dyDescent="0.25">
      <c r="B110" s="73" t="s">
        <v>284</v>
      </c>
      <c r="C110" s="52" t="s">
        <v>194</v>
      </c>
      <c r="D110" s="53">
        <v>820.1</v>
      </c>
      <c r="E110" s="54">
        <v>8</v>
      </c>
      <c r="F110" s="55">
        <f t="shared" si="3"/>
        <v>6560.8</v>
      </c>
    </row>
    <row r="111" spans="2:6" ht="15.75" x14ac:dyDescent="0.25">
      <c r="B111" s="73" t="s">
        <v>285</v>
      </c>
      <c r="C111" s="52" t="s">
        <v>194</v>
      </c>
      <c r="D111" s="53">
        <v>820.1</v>
      </c>
      <c r="E111" s="54">
        <v>10</v>
      </c>
      <c r="F111" s="55">
        <f t="shared" si="3"/>
        <v>8201</v>
      </c>
    </row>
    <row r="112" spans="2:6" ht="15.75" x14ac:dyDescent="0.25">
      <c r="B112" s="73" t="s">
        <v>286</v>
      </c>
      <c r="C112" s="52" t="s">
        <v>198</v>
      </c>
      <c r="D112" s="53">
        <v>571.12</v>
      </c>
      <c r="E112" s="54">
        <v>20</v>
      </c>
      <c r="F112" s="55">
        <f t="shared" si="3"/>
        <v>11422.4</v>
      </c>
    </row>
    <row r="113" spans="2:6" ht="15.75" x14ac:dyDescent="0.25">
      <c r="B113" s="73" t="s">
        <v>287</v>
      </c>
      <c r="C113" s="52" t="s">
        <v>194</v>
      </c>
      <c r="D113" s="53">
        <v>571.12</v>
      </c>
      <c r="E113" s="54">
        <v>9</v>
      </c>
      <c r="F113" s="55">
        <f t="shared" si="3"/>
        <v>5140.08</v>
      </c>
    </row>
    <row r="114" spans="2:6" ht="15.75" x14ac:dyDescent="0.25">
      <c r="B114" s="73" t="s">
        <v>288</v>
      </c>
      <c r="C114" s="52" t="s">
        <v>194</v>
      </c>
      <c r="D114" s="53">
        <v>571.12</v>
      </c>
      <c r="E114" s="54">
        <v>11</v>
      </c>
      <c r="F114" s="55">
        <f t="shared" si="3"/>
        <v>6282.32</v>
      </c>
    </row>
    <row r="115" spans="2:6" ht="15.75" x14ac:dyDescent="0.25">
      <c r="B115" s="73" t="s">
        <v>289</v>
      </c>
      <c r="C115" s="52" t="s">
        <v>194</v>
      </c>
      <c r="D115" s="53">
        <v>571.12</v>
      </c>
      <c r="E115" s="54">
        <v>4</v>
      </c>
      <c r="F115" s="55">
        <f t="shared" si="3"/>
        <v>2284.48</v>
      </c>
    </row>
    <row r="116" spans="2:6" ht="15.75" x14ac:dyDescent="0.25">
      <c r="B116" s="73" t="s">
        <v>290</v>
      </c>
      <c r="C116" s="52" t="s">
        <v>194</v>
      </c>
      <c r="D116" s="53">
        <v>571.12</v>
      </c>
      <c r="E116" s="54">
        <v>22</v>
      </c>
      <c r="F116" s="55">
        <f t="shared" si="3"/>
        <v>12564.64</v>
      </c>
    </row>
    <row r="117" spans="2:6" ht="15.75" x14ac:dyDescent="0.25">
      <c r="B117" s="73" t="s">
        <v>291</v>
      </c>
      <c r="C117" s="52" t="s">
        <v>198</v>
      </c>
      <c r="D117" s="53">
        <v>571.12</v>
      </c>
      <c r="E117" s="54">
        <v>10</v>
      </c>
      <c r="F117" s="55">
        <v>5711.2</v>
      </c>
    </row>
    <row r="118" spans="2:6" ht="15.75" x14ac:dyDescent="0.25">
      <c r="B118" s="73" t="s">
        <v>292</v>
      </c>
      <c r="C118" s="52" t="s">
        <v>198</v>
      </c>
      <c r="D118" s="53">
        <v>247.8</v>
      </c>
      <c r="E118" s="54">
        <v>9</v>
      </c>
      <c r="F118" s="55">
        <f t="shared" ref="F118:F149" si="4">+D118*E118</f>
        <v>2230.2000000000003</v>
      </c>
    </row>
    <row r="119" spans="2:6" ht="15.75" x14ac:dyDescent="0.25">
      <c r="B119" s="73" t="s">
        <v>293</v>
      </c>
      <c r="C119" s="52" t="s">
        <v>198</v>
      </c>
      <c r="D119" s="53">
        <v>873.2</v>
      </c>
      <c r="E119" s="54">
        <v>4</v>
      </c>
      <c r="F119" s="55">
        <f t="shared" si="4"/>
        <v>3492.8</v>
      </c>
    </row>
    <row r="120" spans="2:6" ht="15.75" x14ac:dyDescent="0.25">
      <c r="B120" s="73" t="s">
        <v>294</v>
      </c>
      <c r="C120" s="52" t="s">
        <v>198</v>
      </c>
      <c r="D120" s="53">
        <v>3602.4</v>
      </c>
      <c r="E120" s="54">
        <v>1</v>
      </c>
      <c r="F120" s="55">
        <f t="shared" si="4"/>
        <v>3602.4</v>
      </c>
    </row>
    <row r="121" spans="2:6" ht="15.75" x14ac:dyDescent="0.25">
      <c r="B121" s="73" t="s">
        <v>295</v>
      </c>
      <c r="C121" s="52" t="s">
        <v>194</v>
      </c>
      <c r="D121" s="53">
        <v>10915</v>
      </c>
      <c r="E121" s="54">
        <v>1</v>
      </c>
      <c r="F121" s="55">
        <f t="shared" si="4"/>
        <v>10915</v>
      </c>
    </row>
    <row r="122" spans="2:6" ht="15.75" x14ac:dyDescent="0.25">
      <c r="B122" s="73" t="s">
        <v>296</v>
      </c>
      <c r="C122" s="52" t="s">
        <v>198</v>
      </c>
      <c r="D122" s="53">
        <v>1200</v>
      </c>
      <c r="E122" s="54">
        <v>2</v>
      </c>
      <c r="F122" s="55">
        <f t="shared" si="4"/>
        <v>2400</v>
      </c>
    </row>
    <row r="123" spans="2:6" ht="15.75" x14ac:dyDescent="0.25">
      <c r="B123" s="73" t="s">
        <v>297</v>
      </c>
      <c r="C123" s="52" t="s">
        <v>194</v>
      </c>
      <c r="D123" s="53">
        <v>2580.75</v>
      </c>
      <c r="E123" s="54">
        <v>11</v>
      </c>
      <c r="F123" s="55">
        <f t="shared" si="4"/>
        <v>28388.25</v>
      </c>
    </row>
    <row r="124" spans="2:6" ht="15.75" x14ac:dyDescent="0.25">
      <c r="B124" s="73" t="s">
        <v>298</v>
      </c>
      <c r="C124" s="52" t="s">
        <v>198</v>
      </c>
      <c r="D124" s="53">
        <v>1170</v>
      </c>
      <c r="E124" s="54">
        <v>8</v>
      </c>
      <c r="F124" s="55">
        <f t="shared" si="4"/>
        <v>9360</v>
      </c>
    </row>
    <row r="125" spans="2:6" ht="15.75" x14ac:dyDescent="0.25">
      <c r="B125" s="73" t="s">
        <v>299</v>
      </c>
      <c r="C125" s="52" t="s">
        <v>118</v>
      </c>
      <c r="D125" s="53">
        <v>1572.5</v>
      </c>
      <c r="E125" s="54">
        <v>1</v>
      </c>
      <c r="F125" s="55">
        <f t="shared" si="4"/>
        <v>1572.5</v>
      </c>
    </row>
    <row r="126" spans="2:6" ht="15.75" x14ac:dyDescent="0.25">
      <c r="B126" s="73" t="s">
        <v>300</v>
      </c>
      <c r="C126" s="52" t="s">
        <v>194</v>
      </c>
      <c r="D126" s="53">
        <v>37</v>
      </c>
      <c r="E126" s="54">
        <v>311</v>
      </c>
      <c r="F126" s="55">
        <f t="shared" si="4"/>
        <v>11507</v>
      </c>
    </row>
    <row r="127" spans="2:6" ht="15.75" x14ac:dyDescent="0.25">
      <c r="B127" s="73" t="s">
        <v>301</v>
      </c>
      <c r="C127" s="52" t="s">
        <v>194</v>
      </c>
      <c r="D127" s="53">
        <v>37</v>
      </c>
      <c r="E127" s="54">
        <v>259</v>
      </c>
      <c r="F127" s="55">
        <f t="shared" si="4"/>
        <v>9583</v>
      </c>
    </row>
    <row r="128" spans="2:6" ht="15.75" x14ac:dyDescent="0.25">
      <c r="B128" s="73" t="s">
        <v>302</v>
      </c>
      <c r="C128" s="52" t="s">
        <v>194</v>
      </c>
      <c r="D128" s="53">
        <v>6300</v>
      </c>
      <c r="E128" s="54">
        <v>1</v>
      </c>
      <c r="F128" s="55">
        <f t="shared" si="4"/>
        <v>6300</v>
      </c>
    </row>
    <row r="129" spans="2:6" ht="15.75" x14ac:dyDescent="0.25">
      <c r="B129" s="73" t="s">
        <v>303</v>
      </c>
      <c r="C129" s="52" t="s">
        <v>194</v>
      </c>
      <c r="D129" s="53">
        <v>1010</v>
      </c>
      <c r="E129" s="54">
        <v>6</v>
      </c>
      <c r="F129" s="55">
        <f t="shared" si="4"/>
        <v>6060</v>
      </c>
    </row>
    <row r="130" spans="2:6" ht="15.75" x14ac:dyDescent="0.25">
      <c r="B130" s="73" t="s">
        <v>304</v>
      </c>
      <c r="C130" s="52" t="s">
        <v>194</v>
      </c>
      <c r="D130" s="53">
        <v>250</v>
      </c>
      <c r="E130" s="54">
        <v>9</v>
      </c>
      <c r="F130" s="55">
        <f t="shared" si="4"/>
        <v>2250</v>
      </c>
    </row>
    <row r="131" spans="2:6" ht="15.75" x14ac:dyDescent="0.25">
      <c r="B131" s="73" t="s">
        <v>305</v>
      </c>
      <c r="C131" s="52" t="s">
        <v>194</v>
      </c>
      <c r="D131" s="53">
        <v>132</v>
      </c>
      <c r="E131" s="54">
        <v>3</v>
      </c>
      <c r="F131" s="55">
        <f t="shared" si="4"/>
        <v>396</v>
      </c>
    </row>
    <row r="132" spans="2:6" ht="15.75" x14ac:dyDescent="0.25">
      <c r="B132" s="73" t="s">
        <v>306</v>
      </c>
      <c r="C132" s="52" t="s">
        <v>198</v>
      </c>
      <c r="D132" s="53">
        <v>1300</v>
      </c>
      <c r="E132" s="54">
        <v>5</v>
      </c>
      <c r="F132" s="55">
        <f t="shared" si="4"/>
        <v>6500</v>
      </c>
    </row>
    <row r="133" spans="2:6" ht="15.75" x14ac:dyDescent="0.25">
      <c r="B133" s="73" t="s">
        <v>307</v>
      </c>
      <c r="C133" s="52" t="s">
        <v>118</v>
      </c>
      <c r="D133" s="53">
        <v>431</v>
      </c>
      <c r="E133" s="54">
        <v>2</v>
      </c>
      <c r="F133" s="55">
        <f t="shared" si="4"/>
        <v>862</v>
      </c>
    </row>
    <row r="134" spans="2:6" ht="15.75" x14ac:dyDescent="0.25">
      <c r="B134" s="73" t="s">
        <v>308</v>
      </c>
      <c r="C134" s="52" t="s">
        <v>194</v>
      </c>
      <c r="D134" s="53">
        <v>20</v>
      </c>
      <c r="E134" s="54">
        <v>41</v>
      </c>
      <c r="F134" s="55">
        <f t="shared" si="4"/>
        <v>820</v>
      </c>
    </row>
    <row r="135" spans="2:6" ht="15.75" x14ac:dyDescent="0.25">
      <c r="B135" s="73" t="s">
        <v>309</v>
      </c>
      <c r="C135" s="52" t="s">
        <v>194</v>
      </c>
      <c r="D135" s="53">
        <v>79.95</v>
      </c>
      <c r="E135" s="54">
        <v>4</v>
      </c>
      <c r="F135" s="55">
        <f t="shared" si="4"/>
        <v>319.8</v>
      </c>
    </row>
    <row r="136" spans="2:6" ht="15.75" x14ac:dyDescent="0.25">
      <c r="B136" s="73" t="s">
        <v>310</v>
      </c>
      <c r="C136" s="52" t="s">
        <v>198</v>
      </c>
      <c r="D136" s="53">
        <v>310</v>
      </c>
      <c r="E136" s="54">
        <v>5</v>
      </c>
      <c r="F136" s="55">
        <f t="shared" si="4"/>
        <v>1550</v>
      </c>
    </row>
    <row r="137" spans="2:6" ht="15.75" x14ac:dyDescent="0.25">
      <c r="B137" s="73" t="s">
        <v>311</v>
      </c>
      <c r="C137" s="52" t="s">
        <v>198</v>
      </c>
      <c r="D137" s="53">
        <v>571.12</v>
      </c>
      <c r="E137" s="54">
        <v>6</v>
      </c>
      <c r="F137" s="55">
        <f t="shared" si="4"/>
        <v>3426.7200000000003</v>
      </c>
    </row>
    <row r="138" spans="2:6" ht="15.75" x14ac:dyDescent="0.25">
      <c r="B138" s="73" t="s">
        <v>312</v>
      </c>
      <c r="C138" s="52" t="s">
        <v>198</v>
      </c>
      <c r="D138" s="53">
        <v>571.12</v>
      </c>
      <c r="E138" s="54">
        <v>5</v>
      </c>
      <c r="F138" s="55">
        <f t="shared" si="4"/>
        <v>2855.6</v>
      </c>
    </row>
    <row r="139" spans="2:6" ht="15.75" x14ac:dyDescent="0.25">
      <c r="B139" s="73" t="s">
        <v>313</v>
      </c>
      <c r="C139" s="52" t="s">
        <v>198</v>
      </c>
      <c r="D139" s="53">
        <v>571.12</v>
      </c>
      <c r="E139" s="54">
        <v>1</v>
      </c>
      <c r="F139" s="55">
        <f t="shared" si="4"/>
        <v>571.12</v>
      </c>
    </row>
    <row r="140" spans="2:6" ht="15.75" x14ac:dyDescent="0.25">
      <c r="B140" s="73" t="s">
        <v>314</v>
      </c>
      <c r="C140" s="52" t="s">
        <v>198</v>
      </c>
      <c r="D140" s="53">
        <v>1626</v>
      </c>
      <c r="E140" s="54">
        <v>11</v>
      </c>
      <c r="F140" s="55">
        <f t="shared" si="4"/>
        <v>17886</v>
      </c>
    </row>
    <row r="141" spans="2:6" ht="15.75" x14ac:dyDescent="0.25">
      <c r="B141" s="73" t="s">
        <v>315</v>
      </c>
      <c r="C141" s="52" t="s">
        <v>198</v>
      </c>
      <c r="D141" s="53">
        <v>231</v>
      </c>
      <c r="E141" s="54">
        <v>2</v>
      </c>
      <c r="F141" s="55">
        <f t="shared" si="4"/>
        <v>462</v>
      </c>
    </row>
    <row r="142" spans="2:6" ht="15.75" x14ac:dyDescent="0.25">
      <c r="B142" s="73" t="s">
        <v>316</v>
      </c>
      <c r="C142" s="52" t="s">
        <v>198</v>
      </c>
      <c r="D142" s="53">
        <v>500</v>
      </c>
      <c r="E142" s="54">
        <v>17</v>
      </c>
      <c r="F142" s="55">
        <f t="shared" si="4"/>
        <v>8500</v>
      </c>
    </row>
    <row r="143" spans="2:6" ht="15.75" x14ac:dyDescent="0.25">
      <c r="B143" s="73" t="s">
        <v>317</v>
      </c>
      <c r="C143" s="52" t="s">
        <v>198</v>
      </c>
      <c r="D143" s="53">
        <v>89</v>
      </c>
      <c r="E143" s="54">
        <v>9</v>
      </c>
      <c r="F143" s="55">
        <f t="shared" si="4"/>
        <v>801</v>
      </c>
    </row>
    <row r="144" spans="2:6" ht="15.75" x14ac:dyDescent="0.25">
      <c r="B144" s="73" t="s">
        <v>318</v>
      </c>
      <c r="C144" s="52" t="s">
        <v>198</v>
      </c>
      <c r="D144" s="53">
        <v>2719.9</v>
      </c>
      <c r="E144" s="54">
        <v>8</v>
      </c>
      <c r="F144" s="55">
        <f t="shared" si="4"/>
        <v>21759.200000000001</v>
      </c>
    </row>
    <row r="145" spans="2:6" ht="15.75" x14ac:dyDescent="0.25">
      <c r="B145" s="73" t="s">
        <v>319</v>
      </c>
      <c r="C145" s="52" t="s">
        <v>194</v>
      </c>
      <c r="D145" s="53">
        <v>281</v>
      </c>
      <c r="E145" s="54">
        <v>3</v>
      </c>
      <c r="F145" s="55">
        <f t="shared" si="4"/>
        <v>843</v>
      </c>
    </row>
    <row r="146" spans="2:6" ht="15.75" x14ac:dyDescent="0.25">
      <c r="B146" s="73" t="s">
        <v>320</v>
      </c>
      <c r="C146" s="52" t="s">
        <v>194</v>
      </c>
      <c r="D146" s="53">
        <v>18</v>
      </c>
      <c r="E146" s="54">
        <v>11</v>
      </c>
      <c r="F146" s="55">
        <f t="shared" si="4"/>
        <v>198</v>
      </c>
    </row>
    <row r="147" spans="2:6" ht="15.75" x14ac:dyDescent="0.25">
      <c r="B147" s="73" t="s">
        <v>321</v>
      </c>
      <c r="C147" s="52" t="s">
        <v>198</v>
      </c>
      <c r="D147" s="53">
        <v>400</v>
      </c>
      <c r="E147" s="54">
        <v>9</v>
      </c>
      <c r="F147" s="55">
        <f t="shared" si="4"/>
        <v>3600</v>
      </c>
    </row>
    <row r="148" spans="2:6" ht="15.75" x14ac:dyDescent="0.25">
      <c r="B148" s="73" t="s">
        <v>322</v>
      </c>
      <c r="C148" s="52" t="s">
        <v>198</v>
      </c>
      <c r="D148" s="53">
        <v>571.12</v>
      </c>
      <c r="E148" s="54">
        <v>38</v>
      </c>
      <c r="F148" s="55">
        <f t="shared" si="4"/>
        <v>21702.560000000001</v>
      </c>
    </row>
    <row r="149" spans="2:6" ht="15.75" x14ac:dyDescent="0.25">
      <c r="B149" s="73" t="s">
        <v>323</v>
      </c>
      <c r="C149" s="52" t="s">
        <v>198</v>
      </c>
      <c r="D149" s="53">
        <v>571.12</v>
      </c>
      <c r="E149" s="54">
        <v>4</v>
      </c>
      <c r="F149" s="55">
        <f t="shared" si="4"/>
        <v>2284.48</v>
      </c>
    </row>
    <row r="150" spans="2:6" ht="15.75" x14ac:dyDescent="0.25">
      <c r="B150" s="73" t="s">
        <v>324</v>
      </c>
      <c r="C150" s="52" t="s">
        <v>198</v>
      </c>
      <c r="D150" s="53">
        <v>571.12</v>
      </c>
      <c r="E150" s="54">
        <v>1</v>
      </c>
      <c r="F150" s="55">
        <f t="shared" ref="F150:F181" si="5">+D150*E150</f>
        <v>571.12</v>
      </c>
    </row>
    <row r="151" spans="2:6" ht="15.75" x14ac:dyDescent="0.25">
      <c r="B151" s="73" t="s">
        <v>325</v>
      </c>
      <c r="C151" s="52" t="s">
        <v>198</v>
      </c>
      <c r="D151" s="53">
        <v>571.12</v>
      </c>
      <c r="E151" s="54">
        <v>19</v>
      </c>
      <c r="F151" s="55">
        <f t="shared" si="5"/>
        <v>10851.28</v>
      </c>
    </row>
    <row r="152" spans="2:6" ht="15.75" x14ac:dyDescent="0.25">
      <c r="B152" s="73" t="s">
        <v>326</v>
      </c>
      <c r="C152" s="52" t="s">
        <v>118</v>
      </c>
      <c r="D152" s="53">
        <v>450</v>
      </c>
      <c r="E152" s="54">
        <v>6</v>
      </c>
      <c r="F152" s="55">
        <f t="shared" si="5"/>
        <v>2700</v>
      </c>
    </row>
    <row r="153" spans="2:6" ht="15.75" x14ac:dyDescent="0.25">
      <c r="B153" s="73" t="s">
        <v>327</v>
      </c>
      <c r="C153" s="52" t="s">
        <v>118</v>
      </c>
      <c r="D153" s="53">
        <v>450</v>
      </c>
      <c r="E153" s="54">
        <v>4</v>
      </c>
      <c r="F153" s="55">
        <f t="shared" si="5"/>
        <v>1800</v>
      </c>
    </row>
    <row r="154" spans="2:6" ht="15.75" x14ac:dyDescent="0.25">
      <c r="B154" s="73" t="s">
        <v>328</v>
      </c>
      <c r="C154" s="52" t="s">
        <v>118</v>
      </c>
      <c r="D154" s="53">
        <v>450</v>
      </c>
      <c r="E154" s="54">
        <v>4</v>
      </c>
      <c r="F154" s="55">
        <f t="shared" si="5"/>
        <v>1800</v>
      </c>
    </row>
    <row r="155" spans="2:6" ht="15.75" x14ac:dyDescent="0.25">
      <c r="B155" s="73" t="s">
        <v>329</v>
      </c>
      <c r="C155" s="52" t="s">
        <v>194</v>
      </c>
      <c r="D155" s="53">
        <v>79</v>
      </c>
      <c r="E155" s="54">
        <v>7</v>
      </c>
      <c r="F155" s="55">
        <f t="shared" si="5"/>
        <v>553</v>
      </c>
    </row>
    <row r="156" spans="2:6" ht="15.75" x14ac:dyDescent="0.25">
      <c r="B156" s="73" t="s">
        <v>330</v>
      </c>
      <c r="C156" s="52" t="s">
        <v>194</v>
      </c>
      <c r="D156" s="53">
        <v>79</v>
      </c>
      <c r="E156" s="54">
        <v>8</v>
      </c>
      <c r="F156" s="55">
        <f t="shared" si="5"/>
        <v>632</v>
      </c>
    </row>
    <row r="157" spans="2:6" ht="15.75" x14ac:dyDescent="0.25">
      <c r="B157" s="73" t="s">
        <v>331</v>
      </c>
      <c r="C157" s="52" t="s">
        <v>194</v>
      </c>
      <c r="D157" s="53">
        <v>50</v>
      </c>
      <c r="E157" s="54">
        <v>1</v>
      </c>
      <c r="F157" s="55">
        <f t="shared" si="5"/>
        <v>50</v>
      </c>
    </row>
    <row r="158" spans="2:6" ht="15.75" x14ac:dyDescent="0.25">
      <c r="B158" s="73" t="s">
        <v>332</v>
      </c>
      <c r="C158" s="52" t="s">
        <v>194</v>
      </c>
      <c r="D158" s="53">
        <v>10</v>
      </c>
      <c r="E158" s="54">
        <v>2</v>
      </c>
      <c r="F158" s="55">
        <f t="shared" si="5"/>
        <v>20</v>
      </c>
    </row>
    <row r="159" spans="2:6" ht="15.75" x14ac:dyDescent="0.25">
      <c r="B159" s="73" t="s">
        <v>333</v>
      </c>
      <c r="C159" s="52" t="s">
        <v>198</v>
      </c>
      <c r="D159" s="53">
        <v>54</v>
      </c>
      <c r="E159" s="54">
        <v>18</v>
      </c>
      <c r="F159" s="55">
        <f t="shared" si="5"/>
        <v>972</v>
      </c>
    </row>
    <row r="160" spans="2:6" ht="15.75" x14ac:dyDescent="0.25">
      <c r="B160" s="73" t="s">
        <v>334</v>
      </c>
      <c r="C160" s="52" t="s">
        <v>194</v>
      </c>
      <c r="D160" s="53">
        <v>330</v>
      </c>
      <c r="E160" s="54">
        <v>36</v>
      </c>
      <c r="F160" s="55">
        <f t="shared" si="5"/>
        <v>11880</v>
      </c>
    </row>
    <row r="161" spans="2:6" ht="15.75" x14ac:dyDescent="0.25">
      <c r="B161" s="73" t="s">
        <v>335</v>
      </c>
      <c r="C161" s="52" t="s">
        <v>194</v>
      </c>
      <c r="D161" s="53">
        <v>2250</v>
      </c>
      <c r="E161" s="54">
        <v>9</v>
      </c>
      <c r="F161" s="55">
        <f t="shared" si="5"/>
        <v>20250</v>
      </c>
    </row>
    <row r="162" spans="2:6" ht="15.75" x14ac:dyDescent="0.25">
      <c r="B162" s="73" t="s">
        <v>336</v>
      </c>
      <c r="C162" s="52" t="s">
        <v>25</v>
      </c>
      <c r="D162" s="53">
        <v>130</v>
      </c>
      <c r="E162" s="54">
        <v>105</v>
      </c>
      <c r="F162" s="55">
        <f t="shared" si="5"/>
        <v>13650</v>
      </c>
    </row>
    <row r="163" spans="2:6" ht="15.75" x14ac:dyDescent="0.25">
      <c r="B163" s="73" t="s">
        <v>337</v>
      </c>
      <c r="C163" s="52" t="s">
        <v>25</v>
      </c>
      <c r="D163" s="53">
        <v>250</v>
      </c>
      <c r="E163" s="54">
        <v>78</v>
      </c>
      <c r="F163" s="55">
        <f t="shared" si="5"/>
        <v>19500</v>
      </c>
    </row>
    <row r="164" spans="2:6" ht="15.75" x14ac:dyDescent="0.25">
      <c r="B164" s="73" t="s">
        <v>338</v>
      </c>
      <c r="C164" s="52" t="s">
        <v>25</v>
      </c>
      <c r="D164" s="53">
        <v>260</v>
      </c>
      <c r="E164" s="54">
        <v>86</v>
      </c>
      <c r="F164" s="55">
        <f t="shared" si="5"/>
        <v>22360</v>
      </c>
    </row>
    <row r="165" spans="2:6" ht="15.75" x14ac:dyDescent="0.25">
      <c r="B165" s="73" t="s">
        <v>339</v>
      </c>
      <c r="C165" s="52" t="s">
        <v>25</v>
      </c>
      <c r="D165" s="53">
        <v>300</v>
      </c>
      <c r="E165" s="54">
        <v>3</v>
      </c>
      <c r="F165" s="55">
        <f t="shared" si="5"/>
        <v>900</v>
      </c>
    </row>
    <row r="166" spans="2:6" ht="15.75" x14ac:dyDescent="0.25">
      <c r="B166" s="73" t="s">
        <v>340</v>
      </c>
      <c r="C166" s="52" t="s">
        <v>25</v>
      </c>
      <c r="D166" s="53">
        <v>300</v>
      </c>
      <c r="E166" s="54">
        <v>2</v>
      </c>
      <c r="F166" s="55">
        <f t="shared" si="5"/>
        <v>600</v>
      </c>
    </row>
    <row r="167" spans="2:6" ht="15.75" x14ac:dyDescent="0.25">
      <c r="B167" s="73" t="s">
        <v>341</v>
      </c>
      <c r="C167" s="52" t="s">
        <v>25</v>
      </c>
      <c r="D167" s="53">
        <v>250</v>
      </c>
      <c r="E167" s="54">
        <v>2</v>
      </c>
      <c r="F167" s="55">
        <f t="shared" si="5"/>
        <v>500</v>
      </c>
    </row>
    <row r="168" spans="2:6" ht="15.75" x14ac:dyDescent="0.25">
      <c r="B168" s="73" t="s">
        <v>132</v>
      </c>
      <c r="C168" s="52" t="s">
        <v>194</v>
      </c>
      <c r="D168" s="53">
        <v>348.1</v>
      </c>
      <c r="E168" s="54">
        <v>6</v>
      </c>
      <c r="F168" s="55">
        <f t="shared" si="5"/>
        <v>2088.6000000000004</v>
      </c>
    </row>
    <row r="169" spans="2:6" ht="15.75" x14ac:dyDescent="0.25">
      <c r="B169" s="73" t="s">
        <v>342</v>
      </c>
      <c r="C169" s="52" t="s">
        <v>343</v>
      </c>
      <c r="D169" s="53">
        <v>650</v>
      </c>
      <c r="E169" s="54">
        <v>16</v>
      </c>
      <c r="F169" s="55">
        <f t="shared" si="5"/>
        <v>10400</v>
      </c>
    </row>
    <row r="170" spans="2:6" ht="15.75" x14ac:dyDescent="0.25">
      <c r="B170" s="73" t="s">
        <v>344</v>
      </c>
      <c r="C170" s="52" t="s">
        <v>198</v>
      </c>
      <c r="D170" s="53">
        <v>2300</v>
      </c>
      <c r="E170" s="54">
        <v>16</v>
      </c>
      <c r="F170" s="55">
        <f t="shared" si="5"/>
        <v>36800</v>
      </c>
    </row>
    <row r="171" spans="2:6" ht="15.75" x14ac:dyDescent="0.25">
      <c r="B171" s="73" t="s">
        <v>345</v>
      </c>
      <c r="C171" s="52" t="s">
        <v>194</v>
      </c>
      <c r="D171" s="53">
        <v>750</v>
      </c>
      <c r="E171" s="54">
        <v>34</v>
      </c>
      <c r="F171" s="55">
        <f t="shared" si="5"/>
        <v>25500</v>
      </c>
    </row>
    <row r="172" spans="2:6" ht="15.75" x14ac:dyDescent="0.25">
      <c r="B172" s="73" t="s">
        <v>346</v>
      </c>
      <c r="C172" s="52" t="s">
        <v>194</v>
      </c>
      <c r="D172" s="53">
        <v>79.06</v>
      </c>
      <c r="E172" s="54">
        <v>13</v>
      </c>
      <c r="F172" s="55">
        <f t="shared" si="5"/>
        <v>1027.78</v>
      </c>
    </row>
    <row r="173" spans="2:6" ht="15.75" x14ac:dyDescent="0.25">
      <c r="B173" s="73" t="s">
        <v>347</v>
      </c>
      <c r="C173" s="52" t="s">
        <v>194</v>
      </c>
      <c r="D173" s="53">
        <v>4785</v>
      </c>
      <c r="E173" s="54">
        <v>5</v>
      </c>
      <c r="F173" s="55">
        <f t="shared" si="5"/>
        <v>23925</v>
      </c>
    </row>
    <row r="174" spans="2:6" ht="15.75" x14ac:dyDescent="0.25">
      <c r="B174" s="73" t="s">
        <v>348</v>
      </c>
      <c r="C174" s="52" t="s">
        <v>194</v>
      </c>
      <c r="D174" s="53">
        <v>55.46</v>
      </c>
      <c r="E174" s="54">
        <v>2</v>
      </c>
      <c r="F174" s="55">
        <f t="shared" si="5"/>
        <v>110.92</v>
      </c>
    </row>
    <row r="175" spans="2:6" ht="15.75" x14ac:dyDescent="0.25">
      <c r="B175" s="73" t="s">
        <v>349</v>
      </c>
      <c r="C175" s="52" t="s">
        <v>350</v>
      </c>
      <c r="D175" s="53">
        <v>23495</v>
      </c>
      <c r="E175" s="54">
        <v>2</v>
      </c>
      <c r="F175" s="55">
        <f t="shared" si="5"/>
        <v>46990</v>
      </c>
    </row>
    <row r="176" spans="2:6" ht="15.75" x14ac:dyDescent="0.25">
      <c r="B176" s="73" t="s">
        <v>351</v>
      </c>
      <c r="C176" s="52" t="s">
        <v>194</v>
      </c>
      <c r="D176" s="53">
        <v>292</v>
      </c>
      <c r="E176" s="54">
        <v>4</v>
      </c>
      <c r="F176" s="55">
        <f t="shared" si="5"/>
        <v>1168</v>
      </c>
    </row>
    <row r="177" spans="2:6" ht="15.75" x14ac:dyDescent="0.25">
      <c r="B177" s="73" t="s">
        <v>352</v>
      </c>
      <c r="C177" s="52" t="s">
        <v>194</v>
      </c>
      <c r="D177" s="53">
        <v>321</v>
      </c>
      <c r="E177" s="54">
        <v>4</v>
      </c>
      <c r="F177" s="55">
        <f t="shared" si="5"/>
        <v>1284</v>
      </c>
    </row>
    <row r="178" spans="2:6" ht="15.75" x14ac:dyDescent="0.25">
      <c r="B178" s="73" t="s">
        <v>353</v>
      </c>
      <c r="C178" s="52" t="s">
        <v>194</v>
      </c>
      <c r="D178" s="53">
        <v>279</v>
      </c>
      <c r="E178" s="54">
        <v>18</v>
      </c>
      <c r="F178" s="55">
        <f t="shared" si="5"/>
        <v>5022</v>
      </c>
    </row>
    <row r="179" spans="2:6" ht="15.75" x14ac:dyDescent="0.25">
      <c r="B179" s="73" t="s">
        <v>354</v>
      </c>
      <c r="C179" s="52" t="s">
        <v>194</v>
      </c>
      <c r="D179" s="53">
        <v>175</v>
      </c>
      <c r="E179" s="54">
        <v>147</v>
      </c>
      <c r="F179" s="55">
        <f t="shared" si="5"/>
        <v>25725</v>
      </c>
    </row>
    <row r="180" spans="2:6" ht="15.75" x14ac:dyDescent="0.25">
      <c r="B180" s="73" t="s">
        <v>355</v>
      </c>
      <c r="C180" s="52" t="s">
        <v>194</v>
      </c>
      <c r="D180" s="53">
        <v>200</v>
      </c>
      <c r="E180" s="54">
        <v>3</v>
      </c>
      <c r="F180" s="55">
        <f t="shared" si="5"/>
        <v>600</v>
      </c>
    </row>
    <row r="181" spans="2:6" ht="15.75" x14ac:dyDescent="0.25">
      <c r="B181" s="73" t="s">
        <v>356</v>
      </c>
      <c r="C181" s="52" t="s">
        <v>194</v>
      </c>
      <c r="D181" s="53">
        <v>150</v>
      </c>
      <c r="E181" s="54">
        <v>12</v>
      </c>
      <c r="F181" s="55">
        <f t="shared" si="5"/>
        <v>1800</v>
      </c>
    </row>
    <row r="182" spans="2:6" ht="15.75" x14ac:dyDescent="0.25">
      <c r="B182" s="73" t="s">
        <v>357</v>
      </c>
      <c r="C182" s="52" t="s">
        <v>194</v>
      </c>
      <c r="D182" s="53">
        <v>190</v>
      </c>
      <c r="E182" s="54">
        <v>1</v>
      </c>
      <c r="F182" s="55">
        <f t="shared" ref="F182:F213" si="6">+D182*E182</f>
        <v>190</v>
      </c>
    </row>
    <row r="183" spans="2:6" ht="15.75" x14ac:dyDescent="0.25">
      <c r="B183" s="73" t="s">
        <v>358</v>
      </c>
      <c r="C183" s="52" t="s">
        <v>194</v>
      </c>
      <c r="D183" s="53">
        <v>96</v>
      </c>
      <c r="E183" s="54">
        <v>25</v>
      </c>
      <c r="F183" s="55">
        <f t="shared" si="6"/>
        <v>2400</v>
      </c>
    </row>
    <row r="184" spans="2:6" ht="15.75" x14ac:dyDescent="0.25">
      <c r="B184" s="73" t="s">
        <v>359</v>
      </c>
      <c r="C184" s="52" t="s">
        <v>194</v>
      </c>
      <c r="D184" s="53">
        <v>30</v>
      </c>
      <c r="E184" s="54">
        <v>30</v>
      </c>
      <c r="F184" s="55">
        <f t="shared" si="6"/>
        <v>900</v>
      </c>
    </row>
    <row r="185" spans="2:6" ht="15.75" x14ac:dyDescent="0.25">
      <c r="B185" s="73" t="s">
        <v>360</v>
      </c>
      <c r="C185" s="52" t="s">
        <v>118</v>
      </c>
      <c r="D185" s="53">
        <v>65.78</v>
      </c>
      <c r="E185" s="54">
        <v>4</v>
      </c>
      <c r="F185" s="55">
        <f t="shared" si="6"/>
        <v>263.12</v>
      </c>
    </row>
    <row r="186" spans="2:6" ht="15.75" x14ac:dyDescent="0.25">
      <c r="B186" s="73" t="s">
        <v>361</v>
      </c>
      <c r="C186" s="52" t="s">
        <v>194</v>
      </c>
      <c r="D186" s="53">
        <v>26000</v>
      </c>
      <c r="E186" s="54">
        <v>1</v>
      </c>
      <c r="F186" s="55">
        <f t="shared" si="6"/>
        <v>26000</v>
      </c>
    </row>
    <row r="187" spans="2:6" ht="15.75" x14ac:dyDescent="0.25">
      <c r="B187" s="73" t="s">
        <v>362</v>
      </c>
      <c r="C187" s="52" t="s">
        <v>194</v>
      </c>
      <c r="D187" s="53">
        <v>66575.75</v>
      </c>
      <c r="E187" s="54">
        <v>2</v>
      </c>
      <c r="F187" s="55">
        <f t="shared" si="6"/>
        <v>133151.5</v>
      </c>
    </row>
    <row r="188" spans="2:6" ht="15.75" x14ac:dyDescent="0.25">
      <c r="B188" s="73" t="s">
        <v>363</v>
      </c>
      <c r="C188" s="52" t="s">
        <v>194</v>
      </c>
      <c r="D188" s="53">
        <v>2200</v>
      </c>
      <c r="E188" s="54">
        <v>1</v>
      </c>
      <c r="F188" s="55">
        <f t="shared" si="6"/>
        <v>2200</v>
      </c>
    </row>
    <row r="189" spans="2:6" ht="15.75" x14ac:dyDescent="0.25">
      <c r="B189" s="73" t="s">
        <v>364</v>
      </c>
      <c r="C189" s="52" t="s">
        <v>194</v>
      </c>
      <c r="D189" s="53">
        <v>121.13</v>
      </c>
      <c r="E189" s="54">
        <v>20</v>
      </c>
      <c r="F189" s="55">
        <f t="shared" si="6"/>
        <v>2422.6</v>
      </c>
    </row>
    <row r="190" spans="2:6" ht="15.75" x14ac:dyDescent="0.25">
      <c r="B190" s="73" t="s">
        <v>365</v>
      </c>
      <c r="C190" s="52" t="s">
        <v>194</v>
      </c>
      <c r="D190" s="53">
        <v>61950</v>
      </c>
      <c r="E190" s="54">
        <v>1</v>
      </c>
      <c r="F190" s="55">
        <f t="shared" si="6"/>
        <v>61950</v>
      </c>
    </row>
    <row r="191" spans="2:6" ht="15.75" x14ac:dyDescent="0.25">
      <c r="B191" s="73" t="s">
        <v>366</v>
      </c>
      <c r="C191" s="52" t="s">
        <v>194</v>
      </c>
      <c r="D191" s="53">
        <v>350</v>
      </c>
      <c r="E191" s="54">
        <v>4</v>
      </c>
      <c r="F191" s="55">
        <f t="shared" si="6"/>
        <v>1400</v>
      </c>
    </row>
    <row r="192" spans="2:6" ht="15.75" x14ac:dyDescent="0.25">
      <c r="B192" s="73" t="s">
        <v>367</v>
      </c>
      <c r="C192" s="52" t="s">
        <v>194</v>
      </c>
      <c r="D192" s="53">
        <v>5250</v>
      </c>
      <c r="E192" s="54">
        <v>1</v>
      </c>
      <c r="F192" s="55">
        <f t="shared" si="6"/>
        <v>5250</v>
      </c>
    </row>
    <row r="193" spans="2:7" ht="15.75" x14ac:dyDescent="0.25">
      <c r="B193" s="73" t="s">
        <v>368</v>
      </c>
      <c r="C193" s="52" t="s">
        <v>194</v>
      </c>
      <c r="D193" s="53">
        <v>27595</v>
      </c>
      <c r="E193" s="54">
        <v>1</v>
      </c>
      <c r="F193" s="55">
        <f t="shared" si="6"/>
        <v>27595</v>
      </c>
    </row>
    <row r="194" spans="2:7" ht="15.75" x14ac:dyDescent="0.25">
      <c r="B194" s="73" t="s">
        <v>369</v>
      </c>
      <c r="C194" s="52" t="s">
        <v>194</v>
      </c>
      <c r="D194" s="53">
        <v>4336.08</v>
      </c>
      <c r="E194" s="54">
        <v>1</v>
      </c>
      <c r="F194" s="55">
        <f t="shared" si="6"/>
        <v>4336.08</v>
      </c>
    </row>
    <row r="195" spans="2:7" ht="15.75" x14ac:dyDescent="0.25">
      <c r="B195" s="73" t="s">
        <v>370</v>
      </c>
      <c r="C195" s="52" t="s">
        <v>118</v>
      </c>
      <c r="D195" s="53">
        <v>150</v>
      </c>
      <c r="E195" s="54">
        <v>5</v>
      </c>
      <c r="F195" s="55">
        <f t="shared" si="6"/>
        <v>750</v>
      </c>
    </row>
    <row r="196" spans="2:7" ht="15.75" x14ac:dyDescent="0.25">
      <c r="B196" s="73" t="s">
        <v>371</v>
      </c>
      <c r="C196" s="52" t="s">
        <v>118</v>
      </c>
      <c r="D196" s="53">
        <v>100</v>
      </c>
      <c r="E196" s="54">
        <v>4</v>
      </c>
      <c r="F196" s="55">
        <f t="shared" si="6"/>
        <v>400</v>
      </c>
    </row>
    <row r="197" spans="2:7" ht="15.75" x14ac:dyDescent="0.25">
      <c r="B197" s="73" t="s">
        <v>372</v>
      </c>
      <c r="C197" s="52" t="s">
        <v>198</v>
      </c>
      <c r="D197" s="53">
        <v>1150.5</v>
      </c>
      <c r="E197" s="54">
        <v>1</v>
      </c>
      <c r="F197" s="55">
        <f t="shared" si="6"/>
        <v>1150.5</v>
      </c>
    </row>
    <row r="198" spans="2:7" ht="15.75" x14ac:dyDescent="0.25">
      <c r="B198" s="73" t="s">
        <v>373</v>
      </c>
      <c r="C198" s="52" t="s">
        <v>198</v>
      </c>
      <c r="D198" s="53">
        <v>195</v>
      </c>
      <c r="E198" s="54">
        <v>8</v>
      </c>
      <c r="F198" s="55">
        <f t="shared" si="6"/>
        <v>1560</v>
      </c>
      <c r="G198">
        <f>8*9</f>
        <v>72</v>
      </c>
    </row>
    <row r="199" spans="2:7" ht="15.75" x14ac:dyDescent="0.25">
      <c r="B199" s="73" t="s">
        <v>374</v>
      </c>
      <c r="C199" s="52" t="s">
        <v>194</v>
      </c>
      <c r="D199" s="53">
        <v>195</v>
      </c>
      <c r="E199" s="54">
        <v>15</v>
      </c>
      <c r="F199" s="55">
        <f t="shared" si="6"/>
        <v>2925</v>
      </c>
      <c r="G199">
        <v>15</v>
      </c>
    </row>
    <row r="200" spans="2:7" ht="15.75" x14ac:dyDescent="0.25">
      <c r="B200" s="73" t="s">
        <v>375</v>
      </c>
      <c r="C200" s="52" t="s">
        <v>198</v>
      </c>
      <c r="D200" s="53">
        <v>195</v>
      </c>
      <c r="E200" s="54">
        <v>25</v>
      </c>
      <c r="F200" s="55">
        <f t="shared" si="6"/>
        <v>4875</v>
      </c>
    </row>
    <row r="201" spans="2:7" ht="15.75" x14ac:dyDescent="0.25">
      <c r="B201" s="73" t="s">
        <v>376</v>
      </c>
      <c r="C201" s="52" t="s">
        <v>198</v>
      </c>
      <c r="D201" s="53">
        <v>205</v>
      </c>
      <c r="E201" s="54">
        <v>26</v>
      </c>
      <c r="F201" s="55">
        <f t="shared" si="6"/>
        <v>5330</v>
      </c>
    </row>
    <row r="202" spans="2:7" ht="15.75" x14ac:dyDescent="0.25">
      <c r="B202" s="73" t="s">
        <v>377</v>
      </c>
      <c r="C202" s="52" t="s">
        <v>198</v>
      </c>
      <c r="D202" s="53">
        <v>205</v>
      </c>
      <c r="E202" s="54">
        <v>12</v>
      </c>
      <c r="F202" s="55">
        <f t="shared" si="6"/>
        <v>2460</v>
      </c>
    </row>
    <row r="203" spans="2:7" ht="15.75" x14ac:dyDescent="0.25">
      <c r="B203" s="73" t="s">
        <v>378</v>
      </c>
      <c r="C203" s="52" t="s">
        <v>194</v>
      </c>
      <c r="D203" s="53">
        <v>420</v>
      </c>
      <c r="E203" s="54">
        <v>69</v>
      </c>
      <c r="F203" s="55">
        <f t="shared" si="6"/>
        <v>28980</v>
      </c>
    </row>
    <row r="204" spans="2:7" ht="15.75" x14ac:dyDescent="0.25">
      <c r="B204" s="73" t="s">
        <v>379</v>
      </c>
      <c r="C204" s="52" t="s">
        <v>198</v>
      </c>
      <c r="D204" s="53">
        <v>250</v>
      </c>
      <c r="E204" s="54">
        <v>55</v>
      </c>
      <c r="F204" s="55">
        <f t="shared" si="6"/>
        <v>13750</v>
      </c>
    </row>
    <row r="205" spans="2:7" ht="15.75" x14ac:dyDescent="0.25">
      <c r="B205" s="73" t="s">
        <v>380</v>
      </c>
      <c r="C205" s="52" t="s">
        <v>118</v>
      </c>
      <c r="D205" s="53">
        <v>350</v>
      </c>
      <c r="E205" s="54">
        <v>27</v>
      </c>
      <c r="F205" s="55">
        <f t="shared" si="6"/>
        <v>9450</v>
      </c>
    </row>
    <row r="206" spans="2:7" ht="15.75" x14ac:dyDescent="0.25">
      <c r="B206" s="73" t="s">
        <v>381</v>
      </c>
      <c r="C206" s="52" t="s">
        <v>194</v>
      </c>
      <c r="D206" s="53">
        <v>1065</v>
      </c>
      <c r="E206" s="54">
        <v>3</v>
      </c>
      <c r="F206" s="55">
        <f t="shared" si="6"/>
        <v>3195</v>
      </c>
    </row>
    <row r="207" spans="2:7" ht="15.75" x14ac:dyDescent="0.25">
      <c r="B207" s="73" t="s">
        <v>382</v>
      </c>
      <c r="C207" s="52" t="s">
        <v>194</v>
      </c>
      <c r="D207" s="53">
        <v>785</v>
      </c>
      <c r="E207" s="54">
        <v>3</v>
      </c>
      <c r="F207" s="55">
        <f t="shared" si="6"/>
        <v>2355</v>
      </c>
    </row>
    <row r="208" spans="2:7" ht="15.75" x14ac:dyDescent="0.25">
      <c r="B208" s="73" t="s">
        <v>383</v>
      </c>
      <c r="C208" s="52" t="s">
        <v>194</v>
      </c>
      <c r="D208" s="53">
        <v>1575</v>
      </c>
      <c r="E208" s="54">
        <v>3</v>
      </c>
      <c r="F208" s="55">
        <f t="shared" si="6"/>
        <v>4725</v>
      </c>
    </row>
    <row r="209" spans="2:6" ht="15.75" x14ac:dyDescent="0.25">
      <c r="B209" s="73" t="s">
        <v>384</v>
      </c>
      <c r="C209" s="52" t="s">
        <v>194</v>
      </c>
      <c r="D209" s="53">
        <v>1205</v>
      </c>
      <c r="E209" s="54">
        <v>2</v>
      </c>
      <c r="F209" s="55">
        <f t="shared" si="6"/>
        <v>2410</v>
      </c>
    </row>
    <row r="210" spans="2:6" ht="15.75" x14ac:dyDescent="0.25">
      <c r="B210" s="73" t="s">
        <v>385</v>
      </c>
      <c r="C210" s="52" t="s">
        <v>194</v>
      </c>
      <c r="D210" s="53">
        <v>835</v>
      </c>
      <c r="E210" s="54">
        <v>1</v>
      </c>
      <c r="F210" s="55">
        <f t="shared" si="6"/>
        <v>835</v>
      </c>
    </row>
    <row r="211" spans="2:6" ht="15.75" x14ac:dyDescent="0.25">
      <c r="B211" s="73" t="s">
        <v>386</v>
      </c>
      <c r="C211" s="52" t="s">
        <v>194</v>
      </c>
      <c r="D211" s="53">
        <v>835</v>
      </c>
      <c r="E211" s="54">
        <v>1</v>
      </c>
      <c r="F211" s="55">
        <f t="shared" si="6"/>
        <v>835</v>
      </c>
    </row>
    <row r="212" spans="2:6" ht="15.75" x14ac:dyDescent="0.25">
      <c r="B212" s="73" t="s">
        <v>387</v>
      </c>
      <c r="C212" s="52" t="s">
        <v>194</v>
      </c>
      <c r="D212" s="53">
        <v>150</v>
      </c>
      <c r="E212" s="54">
        <v>25</v>
      </c>
      <c r="F212" s="55">
        <f t="shared" si="6"/>
        <v>3750</v>
      </c>
    </row>
    <row r="213" spans="2:6" ht="15.75" x14ac:dyDescent="0.25">
      <c r="B213" s="73" t="s">
        <v>388</v>
      </c>
      <c r="C213" s="52" t="s">
        <v>194</v>
      </c>
      <c r="D213" s="53">
        <v>250</v>
      </c>
      <c r="E213" s="54">
        <v>6</v>
      </c>
      <c r="F213" s="55">
        <f t="shared" si="6"/>
        <v>1500</v>
      </c>
    </row>
    <row r="214" spans="2:6" ht="15.75" x14ac:dyDescent="0.25">
      <c r="B214" s="73" t="s">
        <v>389</v>
      </c>
      <c r="C214" s="52" t="s">
        <v>194</v>
      </c>
      <c r="D214" s="53">
        <v>325</v>
      </c>
      <c r="E214" s="54">
        <v>4</v>
      </c>
      <c r="F214" s="55">
        <f t="shared" ref="F214:F245" si="7">+D214*E214</f>
        <v>1300</v>
      </c>
    </row>
    <row r="215" spans="2:6" ht="15.75" x14ac:dyDescent="0.25">
      <c r="B215" s="73" t="s">
        <v>390</v>
      </c>
      <c r="C215" s="52" t="s">
        <v>194</v>
      </c>
      <c r="D215" s="53">
        <v>5200</v>
      </c>
      <c r="E215" s="54">
        <v>3</v>
      </c>
      <c r="F215" s="55">
        <f t="shared" si="7"/>
        <v>15600</v>
      </c>
    </row>
    <row r="216" spans="2:6" ht="15.75" x14ac:dyDescent="0.25">
      <c r="B216" s="73" t="s">
        <v>391</v>
      </c>
      <c r="C216" s="52" t="s">
        <v>194</v>
      </c>
      <c r="D216" s="53">
        <v>5200</v>
      </c>
      <c r="E216" s="54">
        <v>1</v>
      </c>
      <c r="F216" s="55">
        <f t="shared" si="7"/>
        <v>5200</v>
      </c>
    </row>
    <row r="217" spans="2:6" ht="15.75" x14ac:dyDescent="0.25">
      <c r="B217" s="73" t="s">
        <v>392</v>
      </c>
      <c r="C217" s="52" t="s">
        <v>194</v>
      </c>
      <c r="D217" s="53">
        <v>5200</v>
      </c>
      <c r="E217" s="54">
        <v>4</v>
      </c>
      <c r="F217" s="55">
        <f t="shared" si="7"/>
        <v>20800</v>
      </c>
    </row>
    <row r="218" spans="2:6" ht="15.75" x14ac:dyDescent="0.25">
      <c r="B218" s="73" t="s">
        <v>393</v>
      </c>
      <c r="C218" s="52" t="s">
        <v>194</v>
      </c>
      <c r="D218" s="53">
        <v>5200</v>
      </c>
      <c r="E218" s="54">
        <v>1</v>
      </c>
      <c r="F218" s="55">
        <f t="shared" si="7"/>
        <v>5200</v>
      </c>
    </row>
    <row r="219" spans="2:6" ht="15.75" x14ac:dyDescent="0.25">
      <c r="B219" s="73" t="s">
        <v>394</v>
      </c>
      <c r="C219" s="52" t="s">
        <v>194</v>
      </c>
      <c r="D219" s="53">
        <v>5200</v>
      </c>
      <c r="E219" s="54">
        <v>1</v>
      </c>
      <c r="F219" s="55">
        <f t="shared" si="7"/>
        <v>5200</v>
      </c>
    </row>
    <row r="220" spans="2:6" ht="15.75" x14ac:dyDescent="0.25">
      <c r="B220" s="73" t="s">
        <v>395</v>
      </c>
      <c r="C220" s="52" t="s">
        <v>194</v>
      </c>
      <c r="D220" s="53">
        <v>5200</v>
      </c>
      <c r="E220" s="54">
        <v>1</v>
      </c>
      <c r="F220" s="55">
        <f t="shared" si="7"/>
        <v>5200</v>
      </c>
    </row>
    <row r="221" spans="2:6" ht="15.75" x14ac:dyDescent="0.25">
      <c r="B221" s="73" t="s">
        <v>396</v>
      </c>
      <c r="C221" s="52" t="s">
        <v>194</v>
      </c>
      <c r="D221" s="53">
        <v>5200</v>
      </c>
      <c r="E221" s="54">
        <v>4</v>
      </c>
      <c r="F221" s="55">
        <f t="shared" si="7"/>
        <v>20800</v>
      </c>
    </row>
    <row r="222" spans="2:6" ht="15.75" x14ac:dyDescent="0.25">
      <c r="B222" s="73" t="s">
        <v>397</v>
      </c>
      <c r="C222" s="52" t="s">
        <v>194</v>
      </c>
      <c r="D222" s="53">
        <v>5200</v>
      </c>
      <c r="E222" s="54">
        <v>1</v>
      </c>
      <c r="F222" s="55">
        <f t="shared" si="7"/>
        <v>5200</v>
      </c>
    </row>
    <row r="223" spans="2:6" ht="15.75" x14ac:dyDescent="0.25">
      <c r="B223" s="73" t="s">
        <v>398</v>
      </c>
      <c r="C223" s="52" t="s">
        <v>194</v>
      </c>
      <c r="D223" s="53">
        <v>23303.200000000001</v>
      </c>
      <c r="E223" s="54">
        <v>6</v>
      </c>
      <c r="F223" s="55">
        <f t="shared" si="7"/>
        <v>139819.20000000001</v>
      </c>
    </row>
    <row r="224" spans="2:6" ht="15.75" x14ac:dyDescent="0.25">
      <c r="B224" s="73" t="s">
        <v>399</v>
      </c>
      <c r="C224" s="52" t="s">
        <v>194</v>
      </c>
      <c r="D224" s="53">
        <v>23303.200000000001</v>
      </c>
      <c r="E224" s="54">
        <v>4</v>
      </c>
      <c r="F224" s="55">
        <f t="shared" si="7"/>
        <v>93212.800000000003</v>
      </c>
    </row>
    <row r="225" spans="2:6" ht="15.75" x14ac:dyDescent="0.25">
      <c r="B225" s="73" t="s">
        <v>400</v>
      </c>
      <c r="C225" s="52" t="s">
        <v>194</v>
      </c>
      <c r="D225" s="53">
        <v>23303.200000000001</v>
      </c>
      <c r="E225" s="54">
        <v>1</v>
      </c>
      <c r="F225" s="55">
        <f t="shared" si="7"/>
        <v>23303.200000000001</v>
      </c>
    </row>
    <row r="226" spans="2:6" ht="15.75" x14ac:dyDescent="0.25">
      <c r="B226" s="73" t="s">
        <v>401</v>
      </c>
      <c r="C226" s="52" t="s">
        <v>194</v>
      </c>
      <c r="D226" s="53">
        <v>23303.200000000001</v>
      </c>
      <c r="E226" s="54">
        <v>1</v>
      </c>
      <c r="F226" s="55">
        <f t="shared" si="7"/>
        <v>23303.200000000001</v>
      </c>
    </row>
    <row r="227" spans="2:6" ht="15.75" x14ac:dyDescent="0.25">
      <c r="B227" s="73" t="s">
        <v>402</v>
      </c>
      <c r="C227" s="52" t="s">
        <v>194</v>
      </c>
      <c r="D227" s="53">
        <v>23303.200000000001</v>
      </c>
      <c r="E227" s="54">
        <v>4</v>
      </c>
      <c r="F227" s="55">
        <f t="shared" si="7"/>
        <v>93212.800000000003</v>
      </c>
    </row>
    <row r="228" spans="2:6" ht="15.75" x14ac:dyDescent="0.25">
      <c r="B228" s="73" t="s">
        <v>403</v>
      </c>
      <c r="C228" s="52" t="s">
        <v>194</v>
      </c>
      <c r="D228" s="53">
        <v>8886.7199999999993</v>
      </c>
      <c r="E228" s="54">
        <v>2</v>
      </c>
      <c r="F228" s="55">
        <f t="shared" si="7"/>
        <v>17773.439999999999</v>
      </c>
    </row>
    <row r="229" spans="2:6" ht="15.75" x14ac:dyDescent="0.25">
      <c r="B229" s="73" t="s">
        <v>404</v>
      </c>
      <c r="C229" s="52" t="s">
        <v>194</v>
      </c>
      <c r="D229" s="53">
        <v>8886.7199999999993</v>
      </c>
      <c r="E229" s="54">
        <v>1</v>
      </c>
      <c r="F229" s="55">
        <f t="shared" si="7"/>
        <v>8886.7199999999993</v>
      </c>
    </row>
    <row r="230" spans="2:6" ht="15.75" x14ac:dyDescent="0.25">
      <c r="B230" s="73" t="s">
        <v>405</v>
      </c>
      <c r="C230" s="52" t="s">
        <v>194</v>
      </c>
      <c r="D230" s="53">
        <v>7034</v>
      </c>
      <c r="E230" s="54">
        <v>1</v>
      </c>
      <c r="F230" s="55">
        <f t="shared" si="7"/>
        <v>7034</v>
      </c>
    </row>
    <row r="231" spans="2:6" ht="15.75" x14ac:dyDescent="0.25">
      <c r="B231" s="73" t="s">
        <v>406</v>
      </c>
      <c r="C231" s="52" t="s">
        <v>194</v>
      </c>
      <c r="D231" s="53">
        <v>7034</v>
      </c>
      <c r="E231" s="54">
        <v>2</v>
      </c>
      <c r="F231" s="55">
        <f t="shared" si="7"/>
        <v>14068</v>
      </c>
    </row>
    <row r="232" spans="2:6" ht="15.75" x14ac:dyDescent="0.25">
      <c r="B232" s="73" t="s">
        <v>407</v>
      </c>
      <c r="C232" s="52" t="s">
        <v>194</v>
      </c>
      <c r="D232" s="53">
        <v>8886.7199999999993</v>
      </c>
      <c r="E232" s="54">
        <v>5</v>
      </c>
      <c r="F232" s="55">
        <f t="shared" si="7"/>
        <v>44433.599999999999</v>
      </c>
    </row>
    <row r="233" spans="2:6" ht="15.75" x14ac:dyDescent="0.25">
      <c r="B233" s="73" t="s">
        <v>408</v>
      </c>
      <c r="C233" s="52" t="s">
        <v>194</v>
      </c>
      <c r="D233" s="53">
        <v>8886.7199999999993</v>
      </c>
      <c r="E233" s="54">
        <v>3</v>
      </c>
      <c r="F233" s="55">
        <f t="shared" si="7"/>
        <v>26660.159999999996</v>
      </c>
    </row>
    <row r="234" spans="2:6" ht="15.75" x14ac:dyDescent="0.25">
      <c r="B234" s="73" t="s">
        <v>409</v>
      </c>
      <c r="C234" s="52" t="s">
        <v>194</v>
      </c>
      <c r="D234" s="53">
        <v>6271.17</v>
      </c>
      <c r="E234" s="54">
        <v>3</v>
      </c>
      <c r="F234" s="55">
        <f t="shared" si="7"/>
        <v>18813.510000000002</v>
      </c>
    </row>
    <row r="235" spans="2:6" ht="15.75" x14ac:dyDescent="0.25">
      <c r="B235" s="73" t="s">
        <v>410</v>
      </c>
      <c r="C235" s="52" t="s">
        <v>194</v>
      </c>
      <c r="D235" s="53">
        <v>6271.17</v>
      </c>
      <c r="E235" s="54">
        <v>2</v>
      </c>
      <c r="F235" s="55">
        <f t="shared" si="7"/>
        <v>12542.34</v>
      </c>
    </row>
    <row r="236" spans="2:6" ht="15.75" x14ac:dyDescent="0.25">
      <c r="B236" s="73" t="s">
        <v>411</v>
      </c>
      <c r="C236" s="52" t="s">
        <v>194</v>
      </c>
      <c r="D236" s="53">
        <v>6271.17</v>
      </c>
      <c r="E236" s="54">
        <v>1</v>
      </c>
      <c r="F236" s="55">
        <f t="shared" si="7"/>
        <v>6271.17</v>
      </c>
    </row>
    <row r="237" spans="2:6" ht="15.75" x14ac:dyDescent="0.25">
      <c r="B237" s="73" t="s">
        <v>412</v>
      </c>
      <c r="C237" s="52" t="s">
        <v>194</v>
      </c>
      <c r="D237" s="53">
        <v>6271.17</v>
      </c>
      <c r="E237" s="54">
        <v>4</v>
      </c>
      <c r="F237" s="55">
        <f t="shared" si="7"/>
        <v>25084.68</v>
      </c>
    </row>
    <row r="238" spans="2:6" ht="15.75" x14ac:dyDescent="0.25">
      <c r="B238" s="73" t="s">
        <v>413</v>
      </c>
      <c r="C238" s="52" t="s">
        <v>194</v>
      </c>
      <c r="D238" s="53">
        <v>6271.17</v>
      </c>
      <c r="E238" s="54">
        <v>5</v>
      </c>
      <c r="F238" s="55">
        <f t="shared" si="7"/>
        <v>31355.85</v>
      </c>
    </row>
    <row r="239" spans="2:6" ht="15.75" x14ac:dyDescent="0.25">
      <c r="B239" s="73" t="s">
        <v>414</v>
      </c>
      <c r="C239" s="52" t="s">
        <v>194</v>
      </c>
      <c r="D239" s="53">
        <v>6271.17</v>
      </c>
      <c r="E239" s="54">
        <v>7</v>
      </c>
      <c r="F239" s="55">
        <f t="shared" si="7"/>
        <v>43898.19</v>
      </c>
    </row>
    <row r="240" spans="2:6" ht="15.75" x14ac:dyDescent="0.25">
      <c r="B240" s="73" t="s">
        <v>415</v>
      </c>
      <c r="C240" s="52" t="s">
        <v>194</v>
      </c>
      <c r="D240" s="53">
        <v>6271.17</v>
      </c>
      <c r="E240" s="54">
        <v>7</v>
      </c>
      <c r="F240" s="55">
        <f t="shared" si="7"/>
        <v>43898.19</v>
      </c>
    </row>
    <row r="241" spans="2:6" ht="15.75" x14ac:dyDescent="0.25">
      <c r="B241" s="73" t="s">
        <v>416</v>
      </c>
      <c r="C241" s="52" t="s">
        <v>194</v>
      </c>
      <c r="D241" s="53">
        <v>6271.17</v>
      </c>
      <c r="E241" s="54">
        <v>2</v>
      </c>
      <c r="F241" s="55">
        <f t="shared" si="7"/>
        <v>12542.34</v>
      </c>
    </row>
    <row r="242" spans="2:6" ht="15.75" x14ac:dyDescent="0.25">
      <c r="B242" s="73" t="s">
        <v>417</v>
      </c>
      <c r="C242" s="52" t="s">
        <v>194</v>
      </c>
      <c r="D242" s="53">
        <v>6271.17</v>
      </c>
      <c r="E242" s="54">
        <v>3</v>
      </c>
      <c r="F242" s="55">
        <f t="shared" si="7"/>
        <v>18813.510000000002</v>
      </c>
    </row>
    <row r="243" spans="2:6" ht="15.75" x14ac:dyDescent="0.25">
      <c r="B243" s="73" t="s">
        <v>418</v>
      </c>
      <c r="C243" s="52" t="s">
        <v>194</v>
      </c>
      <c r="D243" s="53">
        <v>6271.17</v>
      </c>
      <c r="E243" s="54">
        <v>3</v>
      </c>
      <c r="F243" s="55">
        <f t="shared" si="7"/>
        <v>18813.510000000002</v>
      </c>
    </row>
    <row r="244" spans="2:6" ht="15.75" x14ac:dyDescent="0.25">
      <c r="B244" s="73" t="s">
        <v>419</v>
      </c>
      <c r="C244" s="52" t="s">
        <v>194</v>
      </c>
      <c r="D244" s="53">
        <v>6271.17</v>
      </c>
      <c r="E244" s="54">
        <v>2</v>
      </c>
      <c r="F244" s="55">
        <f t="shared" si="7"/>
        <v>12542.34</v>
      </c>
    </row>
    <row r="245" spans="2:6" ht="15.75" x14ac:dyDescent="0.25">
      <c r="B245" s="73" t="s">
        <v>420</v>
      </c>
      <c r="C245" s="52" t="s">
        <v>194</v>
      </c>
      <c r="D245" s="53">
        <v>6271.17</v>
      </c>
      <c r="E245" s="54">
        <v>1</v>
      </c>
      <c r="F245" s="55">
        <f t="shared" si="7"/>
        <v>6271.17</v>
      </c>
    </row>
    <row r="246" spans="2:6" ht="15.75" x14ac:dyDescent="0.25">
      <c r="B246" s="73" t="s">
        <v>421</v>
      </c>
      <c r="C246" s="52" t="s">
        <v>194</v>
      </c>
      <c r="D246" s="53">
        <v>6271.17</v>
      </c>
      <c r="E246" s="54">
        <v>1</v>
      </c>
      <c r="F246" s="55">
        <f t="shared" ref="F246:F255" si="8">+D246*E246</f>
        <v>6271.17</v>
      </c>
    </row>
    <row r="247" spans="2:6" ht="15.75" x14ac:dyDescent="0.25">
      <c r="B247" s="73" t="s">
        <v>422</v>
      </c>
      <c r="C247" s="52" t="s">
        <v>194</v>
      </c>
      <c r="D247" s="53">
        <v>6271.17</v>
      </c>
      <c r="E247" s="54">
        <v>5</v>
      </c>
      <c r="F247" s="55">
        <f t="shared" si="8"/>
        <v>31355.85</v>
      </c>
    </row>
    <row r="248" spans="2:6" ht="15.75" x14ac:dyDescent="0.25">
      <c r="B248" s="73" t="s">
        <v>423</v>
      </c>
      <c r="C248" s="52" t="s">
        <v>194</v>
      </c>
      <c r="D248" s="53">
        <v>6271.17</v>
      </c>
      <c r="E248" s="54">
        <v>8</v>
      </c>
      <c r="F248" s="55">
        <f t="shared" si="8"/>
        <v>50169.36</v>
      </c>
    </row>
    <row r="249" spans="2:6" ht="15.75" x14ac:dyDescent="0.25">
      <c r="B249" s="73" t="s">
        <v>424</v>
      </c>
      <c r="C249" s="52" t="s">
        <v>194</v>
      </c>
      <c r="D249" s="53">
        <v>6271.17</v>
      </c>
      <c r="E249" s="54">
        <v>6</v>
      </c>
      <c r="F249" s="55">
        <f t="shared" si="8"/>
        <v>37627.020000000004</v>
      </c>
    </row>
    <row r="250" spans="2:6" ht="15.75" x14ac:dyDescent="0.25">
      <c r="B250" s="73" t="s">
        <v>425</v>
      </c>
      <c r="C250" s="52" t="s">
        <v>194</v>
      </c>
      <c r="D250" s="53">
        <v>6271.17</v>
      </c>
      <c r="E250" s="54">
        <v>9</v>
      </c>
      <c r="F250" s="55">
        <f t="shared" si="8"/>
        <v>56440.53</v>
      </c>
    </row>
    <row r="251" spans="2:6" ht="15.75" x14ac:dyDescent="0.25">
      <c r="B251" s="73" t="s">
        <v>426</v>
      </c>
      <c r="C251" s="52" t="s">
        <v>194</v>
      </c>
      <c r="D251" s="53">
        <v>6271.17</v>
      </c>
      <c r="E251" s="54">
        <v>7</v>
      </c>
      <c r="F251" s="55">
        <f t="shared" si="8"/>
        <v>43898.19</v>
      </c>
    </row>
    <row r="252" spans="2:6" ht="15.75" x14ac:dyDescent="0.25">
      <c r="B252" s="73" t="s">
        <v>427</v>
      </c>
      <c r="C252" s="52" t="s">
        <v>194</v>
      </c>
      <c r="D252" s="53">
        <v>6271.17</v>
      </c>
      <c r="E252" s="54">
        <v>4</v>
      </c>
      <c r="F252" s="55">
        <f t="shared" si="8"/>
        <v>25084.68</v>
      </c>
    </row>
    <row r="253" spans="2:6" ht="15.75" x14ac:dyDescent="0.25">
      <c r="B253" s="73" t="s">
        <v>428</v>
      </c>
      <c r="C253" s="52" t="s">
        <v>194</v>
      </c>
      <c r="D253" s="53">
        <v>6271.17</v>
      </c>
      <c r="E253" s="54">
        <v>6</v>
      </c>
      <c r="F253" s="55">
        <f t="shared" si="8"/>
        <v>37627.020000000004</v>
      </c>
    </row>
    <row r="254" spans="2:6" ht="15.75" x14ac:dyDescent="0.25">
      <c r="B254" s="73" t="s">
        <v>429</v>
      </c>
      <c r="C254" s="52" t="s">
        <v>194</v>
      </c>
      <c r="D254" s="53">
        <v>6271.17</v>
      </c>
      <c r="E254" s="54">
        <v>4</v>
      </c>
      <c r="F254" s="55">
        <f t="shared" si="8"/>
        <v>25084.68</v>
      </c>
    </row>
    <row r="255" spans="2:6" ht="15.75" x14ac:dyDescent="0.25">
      <c r="B255" s="73" t="s">
        <v>430</v>
      </c>
      <c r="C255" s="52" t="s">
        <v>194</v>
      </c>
      <c r="D255" s="53">
        <v>6271.17</v>
      </c>
      <c r="E255" s="54">
        <v>1</v>
      </c>
      <c r="F255" s="55">
        <f t="shared" si="8"/>
        <v>6271.17</v>
      </c>
    </row>
    <row r="256" spans="2:6" ht="15.75" x14ac:dyDescent="0.25">
      <c r="B256" s="71" t="s">
        <v>431</v>
      </c>
      <c r="C256" s="58"/>
      <c r="D256" s="55"/>
      <c r="E256" s="54"/>
      <c r="F256" s="59">
        <f>SUM(F17:F255)</f>
        <v>6604526.7199999988</v>
      </c>
    </row>
    <row r="257" spans="2:10" ht="15.75" x14ac:dyDescent="0.25">
      <c r="B257" s="60"/>
      <c r="C257" s="60"/>
      <c r="D257" s="61"/>
      <c r="E257" s="62"/>
      <c r="F257">
        <v>6749205.3200000003</v>
      </c>
    </row>
    <row r="258" spans="2:10" ht="15.75" x14ac:dyDescent="0.25">
      <c r="B258" s="60"/>
      <c r="C258" s="60"/>
      <c r="D258" s="61"/>
      <c r="E258" s="62"/>
      <c r="F258" s="78">
        <f>+F256-F257</f>
        <v>-144678.60000000149</v>
      </c>
    </row>
    <row r="259" spans="2:10" ht="15.75" x14ac:dyDescent="0.25">
      <c r="B259" s="75"/>
      <c r="C259" s="60"/>
      <c r="D259" s="61"/>
      <c r="E259" s="62"/>
      <c r="F259" s="61"/>
    </row>
    <row r="260" spans="2:10" ht="15.75" x14ac:dyDescent="0.25">
      <c r="B260" s="76" t="s">
        <v>432</v>
      </c>
      <c r="C260" s="60"/>
      <c r="D260" s="61"/>
      <c r="E260" s="118" t="s">
        <v>433</v>
      </c>
      <c r="F260" s="118"/>
      <c r="G260" s="118"/>
    </row>
    <row r="261" spans="2:10" ht="15.75" x14ac:dyDescent="0.25">
      <c r="B261" s="62" t="s">
        <v>434</v>
      </c>
      <c r="C261" s="60"/>
      <c r="D261" s="61"/>
      <c r="E261" s="119" t="s">
        <v>435</v>
      </c>
      <c r="F261" s="119"/>
      <c r="G261" s="119"/>
    </row>
    <row r="262" spans="2:10" ht="15.75" x14ac:dyDescent="0.25">
      <c r="B262" s="62" t="s">
        <v>436</v>
      </c>
      <c r="C262" s="60"/>
      <c r="D262" s="61"/>
      <c r="E262" s="119" t="s">
        <v>437</v>
      </c>
      <c r="F262" s="119"/>
      <c r="G262" s="119"/>
    </row>
    <row r="263" spans="2:10" ht="15.75" x14ac:dyDescent="0.25">
      <c r="E263" s="63"/>
      <c r="F263" s="64"/>
      <c r="G263" s="65"/>
      <c r="H263" s="65"/>
      <c r="I263" s="65"/>
      <c r="J263" s="65"/>
    </row>
    <row r="264" spans="2:10" ht="15.75" x14ac:dyDescent="0.25">
      <c r="E264" s="66"/>
      <c r="F264" s="67"/>
      <c r="G264" s="68"/>
      <c r="H264" s="68"/>
      <c r="I264" s="68"/>
      <c r="J264" s="65"/>
    </row>
    <row r="265" spans="2:10" ht="15.75" x14ac:dyDescent="0.25">
      <c r="E265" s="69"/>
      <c r="F265" s="67"/>
      <c r="G265" s="68"/>
      <c r="H265" s="68"/>
      <c r="I265" s="68"/>
      <c r="J265" s="65"/>
    </row>
    <row r="266" spans="2:10" ht="15.75" x14ac:dyDescent="0.25">
      <c r="E266" s="70"/>
      <c r="F266" s="65"/>
      <c r="G266" s="65"/>
      <c r="H266" s="65"/>
      <c r="I266" s="65"/>
      <c r="J266" s="65"/>
    </row>
  </sheetData>
  <autoFilter ref="B1:F266"/>
  <mergeCells count="6">
    <mergeCell ref="E260:G260"/>
    <mergeCell ref="E261:G261"/>
    <mergeCell ref="E262:G262"/>
    <mergeCell ref="C10:F10"/>
    <mergeCell ref="B9:F9"/>
    <mergeCell ref="A14:F14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43"/>
  <sheetViews>
    <sheetView topLeftCell="A22" workbookViewId="0">
      <selection activeCell="I27" sqref="I27"/>
    </sheetView>
  </sheetViews>
  <sheetFormatPr baseColWidth="10" defaultRowHeight="15" x14ac:dyDescent="0.25"/>
  <cols>
    <col min="2" max="2" width="46.85546875" customWidth="1"/>
    <col min="3" max="3" width="26.140625" customWidth="1"/>
    <col min="4" max="4" width="11.42578125" customWidth="1"/>
    <col min="5" max="5" width="18.5703125" customWidth="1"/>
    <col min="6" max="6" width="23.140625" customWidth="1"/>
  </cols>
  <sheetData>
    <row r="4" spans="2:8" ht="15.75" x14ac:dyDescent="0.25">
      <c r="B4" s="73" t="s">
        <v>359</v>
      </c>
      <c r="C4" s="52" t="s">
        <v>194</v>
      </c>
      <c r="D4" s="53">
        <v>30</v>
      </c>
      <c r="E4" s="54">
        <v>30</v>
      </c>
      <c r="F4" s="55">
        <f t="shared" ref="F4:F12" si="0">+D4*E4</f>
        <v>900</v>
      </c>
      <c r="G4">
        <f>+D4*E4</f>
        <v>900</v>
      </c>
      <c r="H4" s="78">
        <f>+F4-G4</f>
        <v>0</v>
      </c>
    </row>
    <row r="5" spans="2:8" ht="15.75" x14ac:dyDescent="0.25">
      <c r="B5" s="73" t="s">
        <v>358</v>
      </c>
      <c r="C5" s="52" t="s">
        <v>194</v>
      </c>
      <c r="D5" s="53">
        <v>96</v>
      </c>
      <c r="E5" s="54">
        <v>25</v>
      </c>
      <c r="F5" s="55">
        <f t="shared" si="0"/>
        <v>2400</v>
      </c>
      <c r="G5">
        <f t="shared" ref="G5:G68" si="1">+D5*E5</f>
        <v>2400</v>
      </c>
      <c r="H5" s="78">
        <f t="shared" ref="H5:H68" si="2">+F5-G5</f>
        <v>0</v>
      </c>
    </row>
    <row r="6" spans="2:8" ht="15.75" x14ac:dyDescent="0.25">
      <c r="B6" s="72" t="s">
        <v>188</v>
      </c>
      <c r="C6" s="52" t="s">
        <v>189</v>
      </c>
      <c r="D6" s="53">
        <v>1600</v>
      </c>
      <c r="E6" s="54">
        <v>7</v>
      </c>
      <c r="F6" s="55">
        <f t="shared" si="0"/>
        <v>11200</v>
      </c>
      <c r="G6">
        <f t="shared" si="1"/>
        <v>11200</v>
      </c>
      <c r="H6" s="78">
        <f t="shared" si="2"/>
        <v>0</v>
      </c>
    </row>
    <row r="7" spans="2:8" ht="15.75" x14ac:dyDescent="0.25">
      <c r="B7" s="73" t="s">
        <v>298</v>
      </c>
      <c r="C7" s="52" t="s">
        <v>198</v>
      </c>
      <c r="D7" s="53">
        <v>1170</v>
      </c>
      <c r="E7" s="54">
        <v>8</v>
      </c>
      <c r="F7" s="55">
        <f t="shared" si="0"/>
        <v>9360</v>
      </c>
      <c r="G7">
        <f t="shared" si="1"/>
        <v>9360</v>
      </c>
      <c r="H7" s="78">
        <f t="shared" si="2"/>
        <v>0</v>
      </c>
    </row>
    <row r="8" spans="2:8" ht="15.75" x14ac:dyDescent="0.25">
      <c r="B8" s="73" t="s">
        <v>297</v>
      </c>
      <c r="C8" s="52" t="s">
        <v>194</v>
      </c>
      <c r="D8" s="53">
        <v>2580.75</v>
      </c>
      <c r="E8" s="54">
        <v>11</v>
      </c>
      <c r="F8" s="55">
        <f t="shared" si="0"/>
        <v>28388.25</v>
      </c>
      <c r="G8">
        <f t="shared" si="1"/>
        <v>28388.25</v>
      </c>
      <c r="H8" s="78">
        <f t="shared" si="2"/>
        <v>0</v>
      </c>
    </row>
    <row r="9" spans="2:8" ht="15.75" x14ac:dyDescent="0.25">
      <c r="B9" s="73" t="s">
        <v>329</v>
      </c>
      <c r="C9" s="52" t="s">
        <v>194</v>
      </c>
      <c r="D9" s="53">
        <v>79</v>
      </c>
      <c r="E9" s="54">
        <v>7</v>
      </c>
      <c r="F9" s="55">
        <f t="shared" si="0"/>
        <v>553</v>
      </c>
      <c r="G9">
        <f t="shared" si="1"/>
        <v>553</v>
      </c>
      <c r="H9" s="78">
        <f t="shared" si="2"/>
        <v>0</v>
      </c>
    </row>
    <row r="10" spans="2:8" ht="15.75" x14ac:dyDescent="0.25">
      <c r="B10" s="73" t="s">
        <v>330</v>
      </c>
      <c r="C10" s="52" t="s">
        <v>194</v>
      </c>
      <c r="D10" s="53">
        <v>79</v>
      </c>
      <c r="E10" s="54">
        <v>8</v>
      </c>
      <c r="F10" s="55">
        <f t="shared" si="0"/>
        <v>632</v>
      </c>
      <c r="G10">
        <f t="shared" si="1"/>
        <v>632</v>
      </c>
      <c r="H10" s="78">
        <f t="shared" si="2"/>
        <v>0</v>
      </c>
    </row>
    <row r="11" spans="2:8" ht="15.75" x14ac:dyDescent="0.25">
      <c r="B11" s="73" t="s">
        <v>344</v>
      </c>
      <c r="C11" s="52" t="s">
        <v>198</v>
      </c>
      <c r="D11" s="53">
        <v>2300</v>
      </c>
      <c r="E11" s="54">
        <v>16</v>
      </c>
      <c r="F11" s="55">
        <f t="shared" si="0"/>
        <v>36800</v>
      </c>
      <c r="G11">
        <f t="shared" si="1"/>
        <v>36800</v>
      </c>
      <c r="H11" s="78">
        <f t="shared" si="2"/>
        <v>0</v>
      </c>
    </row>
    <row r="12" spans="2:8" ht="15.75" x14ac:dyDescent="0.25">
      <c r="B12" s="73" t="s">
        <v>216</v>
      </c>
      <c r="C12" s="52" t="s">
        <v>25</v>
      </c>
      <c r="D12" s="53">
        <v>275</v>
      </c>
      <c r="E12" s="54">
        <v>34</v>
      </c>
      <c r="F12" s="55">
        <f t="shared" si="0"/>
        <v>9350</v>
      </c>
      <c r="G12">
        <f t="shared" si="1"/>
        <v>9350</v>
      </c>
      <c r="H12" s="78">
        <f t="shared" si="2"/>
        <v>0</v>
      </c>
    </row>
    <row r="13" spans="2:8" ht="15.75" x14ac:dyDescent="0.25">
      <c r="B13" s="73" t="s">
        <v>207</v>
      </c>
      <c r="C13" s="52" t="s">
        <v>191</v>
      </c>
      <c r="D13" s="53">
        <v>2405.31</v>
      </c>
      <c r="E13" s="54">
        <v>3</v>
      </c>
      <c r="F13" s="55">
        <v>7215.93</v>
      </c>
      <c r="G13">
        <f t="shared" si="1"/>
        <v>7215.93</v>
      </c>
      <c r="H13" s="78">
        <f t="shared" si="2"/>
        <v>0</v>
      </c>
    </row>
    <row r="14" spans="2:8" ht="15.75" x14ac:dyDescent="0.25">
      <c r="B14" s="73" t="s">
        <v>264</v>
      </c>
      <c r="C14" s="52" t="s">
        <v>198</v>
      </c>
      <c r="D14" s="53">
        <v>150</v>
      </c>
      <c r="E14" s="54">
        <v>1</v>
      </c>
      <c r="F14" s="55">
        <f t="shared" ref="F14:F28" si="3">+D14*E14</f>
        <v>150</v>
      </c>
      <c r="G14">
        <f t="shared" si="1"/>
        <v>150</v>
      </c>
      <c r="H14" s="78">
        <f t="shared" si="2"/>
        <v>0</v>
      </c>
    </row>
    <row r="15" spans="2:8" ht="15.75" x14ac:dyDescent="0.25">
      <c r="B15" s="73" t="s">
        <v>244</v>
      </c>
      <c r="C15" s="52" t="s">
        <v>194</v>
      </c>
      <c r="D15" s="53">
        <v>6325</v>
      </c>
      <c r="E15" s="54">
        <v>1</v>
      </c>
      <c r="F15" s="55">
        <f t="shared" si="3"/>
        <v>6325</v>
      </c>
      <c r="G15">
        <f t="shared" si="1"/>
        <v>6325</v>
      </c>
      <c r="H15" s="78">
        <f t="shared" si="2"/>
        <v>0</v>
      </c>
    </row>
    <row r="16" spans="2:8" ht="15.75" x14ac:dyDescent="0.25">
      <c r="B16" s="73" t="s">
        <v>246</v>
      </c>
      <c r="C16" s="52" t="s">
        <v>194</v>
      </c>
      <c r="D16" s="53">
        <v>6325</v>
      </c>
      <c r="E16" s="54">
        <v>4</v>
      </c>
      <c r="F16" s="55">
        <f t="shared" si="3"/>
        <v>25300</v>
      </c>
      <c r="G16">
        <f t="shared" si="1"/>
        <v>25300</v>
      </c>
      <c r="H16" s="78">
        <f t="shared" si="2"/>
        <v>0</v>
      </c>
    </row>
    <row r="17" spans="2:8" ht="15.75" x14ac:dyDescent="0.25">
      <c r="B17" s="73" t="s">
        <v>245</v>
      </c>
      <c r="C17" s="52" t="s">
        <v>194</v>
      </c>
      <c r="D17" s="53">
        <v>6325</v>
      </c>
      <c r="E17" s="54">
        <v>1</v>
      </c>
      <c r="F17" s="55">
        <f t="shared" si="3"/>
        <v>6325</v>
      </c>
      <c r="G17">
        <f t="shared" si="1"/>
        <v>6325</v>
      </c>
      <c r="H17" s="78">
        <f t="shared" si="2"/>
        <v>0</v>
      </c>
    </row>
    <row r="18" spans="2:8" ht="15.75" x14ac:dyDescent="0.25">
      <c r="B18" s="73" t="s">
        <v>243</v>
      </c>
      <c r="C18" s="52" t="s">
        <v>194</v>
      </c>
      <c r="D18" s="53">
        <v>6325</v>
      </c>
      <c r="E18" s="54">
        <v>10</v>
      </c>
      <c r="F18" s="55">
        <f t="shared" si="3"/>
        <v>63250</v>
      </c>
      <c r="G18">
        <f t="shared" si="1"/>
        <v>63250</v>
      </c>
      <c r="H18" s="78">
        <f t="shared" si="2"/>
        <v>0</v>
      </c>
    </row>
    <row r="19" spans="2:8" ht="15.75" x14ac:dyDescent="0.25">
      <c r="B19" s="73" t="s">
        <v>247</v>
      </c>
      <c r="C19" s="52" t="s">
        <v>194</v>
      </c>
      <c r="D19" s="53">
        <v>6325</v>
      </c>
      <c r="E19" s="54">
        <v>1</v>
      </c>
      <c r="F19" s="55">
        <f t="shared" si="3"/>
        <v>6325</v>
      </c>
      <c r="G19">
        <f t="shared" si="1"/>
        <v>6325</v>
      </c>
      <c r="H19" s="78">
        <f t="shared" si="2"/>
        <v>0</v>
      </c>
    </row>
    <row r="20" spans="2:8" ht="15.75" x14ac:dyDescent="0.25">
      <c r="B20" s="73" t="s">
        <v>248</v>
      </c>
      <c r="C20" s="52" t="s">
        <v>194</v>
      </c>
      <c r="D20" s="53">
        <v>6325</v>
      </c>
      <c r="E20" s="54">
        <v>1</v>
      </c>
      <c r="F20" s="55">
        <f t="shared" si="3"/>
        <v>6325</v>
      </c>
      <c r="G20">
        <f t="shared" si="1"/>
        <v>6325</v>
      </c>
      <c r="H20" s="78">
        <f t="shared" si="2"/>
        <v>0</v>
      </c>
    </row>
    <row r="21" spans="2:8" ht="15.75" x14ac:dyDescent="0.25">
      <c r="B21" s="73" t="s">
        <v>224</v>
      </c>
      <c r="C21" s="52" t="s">
        <v>198</v>
      </c>
      <c r="D21" s="53">
        <v>1360</v>
      </c>
      <c r="E21" s="54">
        <v>4</v>
      </c>
      <c r="F21" s="55">
        <f t="shared" si="3"/>
        <v>5440</v>
      </c>
      <c r="G21">
        <f t="shared" si="1"/>
        <v>5440</v>
      </c>
      <c r="H21" s="78">
        <f t="shared" si="2"/>
        <v>0</v>
      </c>
    </row>
    <row r="22" spans="2:8" ht="15.75" x14ac:dyDescent="0.25">
      <c r="B22" s="73" t="s">
        <v>294</v>
      </c>
      <c r="C22" s="52" t="s">
        <v>198</v>
      </c>
      <c r="D22" s="53">
        <v>3602.4</v>
      </c>
      <c r="E22" s="54">
        <v>1</v>
      </c>
      <c r="F22" s="55">
        <f t="shared" si="3"/>
        <v>3602.4</v>
      </c>
      <c r="G22">
        <f t="shared" si="1"/>
        <v>3602.4</v>
      </c>
      <c r="H22" s="78">
        <f t="shared" si="2"/>
        <v>0</v>
      </c>
    </row>
    <row r="23" spans="2:8" ht="15.75" x14ac:dyDescent="0.25">
      <c r="B23" s="73" t="s">
        <v>317</v>
      </c>
      <c r="C23" s="52" t="s">
        <v>198</v>
      </c>
      <c r="D23" s="53">
        <v>89</v>
      </c>
      <c r="E23" s="54">
        <v>9</v>
      </c>
      <c r="F23" s="55">
        <f t="shared" si="3"/>
        <v>801</v>
      </c>
      <c r="G23">
        <f t="shared" si="1"/>
        <v>801</v>
      </c>
      <c r="H23" s="78">
        <f t="shared" si="2"/>
        <v>0</v>
      </c>
    </row>
    <row r="24" spans="2:8" ht="15.75" x14ac:dyDescent="0.25">
      <c r="B24" s="73" t="s">
        <v>295</v>
      </c>
      <c r="C24" s="52" t="s">
        <v>194</v>
      </c>
      <c r="D24" s="53">
        <v>10915</v>
      </c>
      <c r="E24" s="54">
        <v>1</v>
      </c>
      <c r="F24" s="55">
        <f t="shared" si="3"/>
        <v>10915</v>
      </c>
      <c r="G24">
        <f t="shared" si="1"/>
        <v>10915</v>
      </c>
      <c r="H24" s="78">
        <f t="shared" si="2"/>
        <v>0</v>
      </c>
    </row>
    <row r="25" spans="2:8" ht="15.75" x14ac:dyDescent="0.25">
      <c r="B25" s="73" t="s">
        <v>361</v>
      </c>
      <c r="C25" s="52" t="s">
        <v>194</v>
      </c>
      <c r="D25" s="53">
        <v>26000</v>
      </c>
      <c r="E25" s="54">
        <v>1</v>
      </c>
      <c r="F25" s="55">
        <f t="shared" si="3"/>
        <v>26000</v>
      </c>
      <c r="G25">
        <f t="shared" si="1"/>
        <v>26000</v>
      </c>
      <c r="H25" s="78">
        <f t="shared" si="2"/>
        <v>0</v>
      </c>
    </row>
    <row r="26" spans="2:8" ht="15.75" x14ac:dyDescent="0.25">
      <c r="B26" s="73" t="s">
        <v>320</v>
      </c>
      <c r="C26" s="52" t="s">
        <v>194</v>
      </c>
      <c r="D26" s="53">
        <v>18</v>
      </c>
      <c r="E26" s="54">
        <v>11</v>
      </c>
      <c r="F26" s="55">
        <f t="shared" si="3"/>
        <v>198</v>
      </c>
      <c r="G26">
        <f t="shared" si="1"/>
        <v>198</v>
      </c>
      <c r="H26" s="78">
        <f t="shared" si="2"/>
        <v>0</v>
      </c>
    </row>
    <row r="27" spans="2:8" ht="15.75" x14ac:dyDescent="0.25">
      <c r="B27" s="73" t="s">
        <v>387</v>
      </c>
      <c r="C27" s="52" t="s">
        <v>194</v>
      </c>
      <c r="D27" s="53">
        <v>150</v>
      </c>
      <c r="E27" s="54">
        <v>25</v>
      </c>
      <c r="F27" s="55">
        <f t="shared" si="3"/>
        <v>3750</v>
      </c>
      <c r="G27">
        <f t="shared" si="1"/>
        <v>3750</v>
      </c>
      <c r="H27" s="78">
        <f t="shared" si="2"/>
        <v>0</v>
      </c>
    </row>
    <row r="28" spans="2:8" ht="15.75" x14ac:dyDescent="0.25">
      <c r="B28" s="73" t="s">
        <v>349</v>
      </c>
      <c r="C28" s="52" t="s">
        <v>350</v>
      </c>
      <c r="D28" s="53">
        <v>23495</v>
      </c>
      <c r="E28" s="54">
        <v>2</v>
      </c>
      <c r="F28" s="55">
        <f t="shared" si="3"/>
        <v>46990</v>
      </c>
      <c r="G28">
        <f t="shared" si="1"/>
        <v>46990</v>
      </c>
      <c r="H28" s="78">
        <f t="shared" si="2"/>
        <v>0</v>
      </c>
    </row>
    <row r="29" spans="2:8" ht="15.75" x14ac:dyDescent="0.25">
      <c r="B29" s="73" t="s">
        <v>206</v>
      </c>
      <c r="C29" s="52" t="s">
        <v>191</v>
      </c>
      <c r="D29" s="53">
        <v>10693</v>
      </c>
      <c r="E29" s="54">
        <v>6</v>
      </c>
      <c r="F29" s="55">
        <v>64158</v>
      </c>
      <c r="G29">
        <f t="shared" si="1"/>
        <v>64158</v>
      </c>
      <c r="H29" s="78">
        <f t="shared" si="2"/>
        <v>0</v>
      </c>
    </row>
    <row r="30" spans="2:8" ht="15.75" x14ac:dyDescent="0.25">
      <c r="B30" s="73" t="s">
        <v>369</v>
      </c>
      <c r="C30" s="52" t="s">
        <v>194</v>
      </c>
      <c r="D30" s="53">
        <v>4336.08</v>
      </c>
      <c r="E30" s="54">
        <v>1</v>
      </c>
      <c r="F30" s="55">
        <f t="shared" ref="F30:F61" si="4">+D30*E30</f>
        <v>4336.08</v>
      </c>
      <c r="G30">
        <f t="shared" si="1"/>
        <v>4336.08</v>
      </c>
      <c r="H30" s="78">
        <f t="shared" si="2"/>
        <v>0</v>
      </c>
    </row>
    <row r="31" spans="2:8" ht="15.75" x14ac:dyDescent="0.25">
      <c r="B31" s="73" t="s">
        <v>364</v>
      </c>
      <c r="C31" s="52" t="s">
        <v>194</v>
      </c>
      <c r="D31" s="53">
        <v>121.13</v>
      </c>
      <c r="E31" s="54">
        <v>20</v>
      </c>
      <c r="F31" s="55">
        <f t="shared" si="4"/>
        <v>2422.6</v>
      </c>
      <c r="G31">
        <f t="shared" si="1"/>
        <v>2422.6</v>
      </c>
      <c r="H31" s="78">
        <f t="shared" si="2"/>
        <v>0</v>
      </c>
    </row>
    <row r="32" spans="2:8" ht="15.75" x14ac:dyDescent="0.25">
      <c r="B32" s="73" t="s">
        <v>347</v>
      </c>
      <c r="C32" s="52" t="s">
        <v>194</v>
      </c>
      <c r="D32" s="53">
        <v>4785</v>
      </c>
      <c r="E32" s="54">
        <v>5</v>
      </c>
      <c r="F32" s="55">
        <f t="shared" si="4"/>
        <v>23925</v>
      </c>
      <c r="G32">
        <f t="shared" si="1"/>
        <v>23925</v>
      </c>
      <c r="H32" s="78">
        <f t="shared" si="2"/>
        <v>0</v>
      </c>
    </row>
    <row r="33" spans="2:8" ht="15.75" x14ac:dyDescent="0.25">
      <c r="B33" s="73" t="s">
        <v>132</v>
      </c>
      <c r="C33" s="52" t="s">
        <v>194</v>
      </c>
      <c r="D33" s="53">
        <v>348.1</v>
      </c>
      <c r="E33" s="54">
        <v>6</v>
      </c>
      <c r="F33" s="55">
        <f t="shared" si="4"/>
        <v>2088.6000000000004</v>
      </c>
      <c r="G33">
        <f t="shared" si="1"/>
        <v>2088.6000000000004</v>
      </c>
      <c r="H33" s="78">
        <f t="shared" si="2"/>
        <v>0</v>
      </c>
    </row>
    <row r="34" spans="2:8" ht="15.75" x14ac:dyDescent="0.25">
      <c r="B34" s="73" t="s">
        <v>356</v>
      </c>
      <c r="C34" s="52" t="s">
        <v>194</v>
      </c>
      <c r="D34" s="53">
        <v>150</v>
      </c>
      <c r="E34" s="54">
        <v>12</v>
      </c>
      <c r="F34" s="55">
        <f t="shared" si="4"/>
        <v>1800</v>
      </c>
      <c r="G34">
        <f t="shared" si="1"/>
        <v>1800</v>
      </c>
      <c r="H34" s="78">
        <f t="shared" si="2"/>
        <v>0</v>
      </c>
    </row>
    <row r="35" spans="2:8" ht="15.75" x14ac:dyDescent="0.25">
      <c r="B35" s="73" t="s">
        <v>301</v>
      </c>
      <c r="C35" s="52" t="s">
        <v>194</v>
      </c>
      <c r="D35" s="53">
        <v>37</v>
      </c>
      <c r="E35" s="54">
        <v>259</v>
      </c>
      <c r="F35" s="55">
        <f t="shared" si="4"/>
        <v>9583</v>
      </c>
      <c r="G35">
        <f t="shared" si="1"/>
        <v>9583</v>
      </c>
      <c r="H35" s="78">
        <f t="shared" si="2"/>
        <v>0</v>
      </c>
    </row>
    <row r="36" spans="2:8" ht="15.75" x14ac:dyDescent="0.25">
      <c r="B36" s="73" t="s">
        <v>300</v>
      </c>
      <c r="C36" s="52" t="s">
        <v>194</v>
      </c>
      <c r="D36" s="53">
        <v>37</v>
      </c>
      <c r="E36" s="54">
        <v>311</v>
      </c>
      <c r="F36" s="55">
        <f t="shared" si="4"/>
        <v>11507</v>
      </c>
      <c r="G36">
        <f t="shared" si="1"/>
        <v>11507</v>
      </c>
      <c r="H36" s="78">
        <f t="shared" si="2"/>
        <v>0</v>
      </c>
    </row>
    <row r="37" spans="2:8" ht="15.75" x14ac:dyDescent="0.25">
      <c r="B37" s="73" t="s">
        <v>342</v>
      </c>
      <c r="C37" s="52" t="s">
        <v>343</v>
      </c>
      <c r="D37" s="53">
        <v>650</v>
      </c>
      <c r="E37" s="54">
        <v>16</v>
      </c>
      <c r="F37" s="55">
        <f t="shared" si="4"/>
        <v>10400</v>
      </c>
      <c r="G37">
        <f t="shared" si="1"/>
        <v>10400</v>
      </c>
      <c r="H37" s="78">
        <f t="shared" si="2"/>
        <v>0</v>
      </c>
    </row>
    <row r="38" spans="2:8" ht="15.75" x14ac:dyDescent="0.25">
      <c r="B38" s="73" t="s">
        <v>249</v>
      </c>
      <c r="C38" s="52" t="s">
        <v>194</v>
      </c>
      <c r="D38" s="53">
        <v>35.4</v>
      </c>
      <c r="E38" s="54">
        <v>19</v>
      </c>
      <c r="F38" s="55">
        <f t="shared" si="4"/>
        <v>672.6</v>
      </c>
      <c r="G38">
        <f t="shared" si="1"/>
        <v>672.6</v>
      </c>
      <c r="H38" s="78">
        <f t="shared" si="2"/>
        <v>0</v>
      </c>
    </row>
    <row r="39" spans="2:8" ht="15.75" x14ac:dyDescent="0.25">
      <c r="B39" s="73" t="s">
        <v>346</v>
      </c>
      <c r="C39" s="52" t="s">
        <v>194</v>
      </c>
      <c r="D39" s="53">
        <v>79.06</v>
      </c>
      <c r="E39" s="54">
        <v>13</v>
      </c>
      <c r="F39" s="55">
        <f t="shared" si="4"/>
        <v>1027.78</v>
      </c>
      <c r="G39">
        <f t="shared" si="1"/>
        <v>1027.78</v>
      </c>
      <c r="H39" s="78">
        <f t="shared" si="2"/>
        <v>0</v>
      </c>
    </row>
    <row r="40" spans="2:8" ht="15.75" x14ac:dyDescent="0.25">
      <c r="B40" s="73" t="s">
        <v>242</v>
      </c>
      <c r="C40" s="52" t="s">
        <v>198</v>
      </c>
      <c r="D40" s="53">
        <v>60</v>
      </c>
      <c r="E40" s="54">
        <v>59</v>
      </c>
      <c r="F40" s="55">
        <f t="shared" si="4"/>
        <v>3540</v>
      </c>
      <c r="G40">
        <f t="shared" si="1"/>
        <v>3540</v>
      </c>
      <c r="H40" s="78">
        <f t="shared" si="2"/>
        <v>0</v>
      </c>
    </row>
    <row r="41" spans="2:8" ht="15.75" x14ac:dyDescent="0.25">
      <c r="B41" s="73" t="s">
        <v>336</v>
      </c>
      <c r="C41" s="52" t="s">
        <v>25</v>
      </c>
      <c r="D41" s="53">
        <v>130</v>
      </c>
      <c r="E41" s="54">
        <v>105</v>
      </c>
      <c r="F41" s="55">
        <f t="shared" si="4"/>
        <v>13650</v>
      </c>
      <c r="G41">
        <f t="shared" si="1"/>
        <v>13650</v>
      </c>
      <c r="H41" s="78">
        <f t="shared" si="2"/>
        <v>0</v>
      </c>
    </row>
    <row r="42" spans="2:8" ht="15.75" x14ac:dyDescent="0.25">
      <c r="B42" s="73" t="s">
        <v>362</v>
      </c>
      <c r="C42" s="52" t="s">
        <v>194</v>
      </c>
      <c r="D42" s="53">
        <v>66575.75</v>
      </c>
      <c r="E42" s="54">
        <v>2</v>
      </c>
      <c r="F42" s="55">
        <f t="shared" si="4"/>
        <v>133151.5</v>
      </c>
      <c r="G42">
        <f t="shared" si="1"/>
        <v>133151.5</v>
      </c>
      <c r="H42" s="78">
        <f t="shared" si="2"/>
        <v>0</v>
      </c>
    </row>
    <row r="43" spans="2:8" ht="15.75" x14ac:dyDescent="0.25">
      <c r="B43" s="73" t="s">
        <v>255</v>
      </c>
      <c r="C43" s="52" t="s">
        <v>194</v>
      </c>
      <c r="D43" s="53">
        <v>57000</v>
      </c>
      <c r="E43" s="54">
        <v>2</v>
      </c>
      <c r="F43" s="55">
        <f t="shared" si="4"/>
        <v>114000</v>
      </c>
      <c r="G43">
        <f t="shared" si="1"/>
        <v>114000</v>
      </c>
      <c r="H43" s="78">
        <f t="shared" si="2"/>
        <v>0</v>
      </c>
    </row>
    <row r="44" spans="2:8" ht="15.75" x14ac:dyDescent="0.25">
      <c r="B44" s="73" t="s">
        <v>351</v>
      </c>
      <c r="C44" s="52" t="s">
        <v>194</v>
      </c>
      <c r="D44" s="53">
        <v>292</v>
      </c>
      <c r="E44" s="54">
        <v>4</v>
      </c>
      <c r="F44" s="55">
        <f t="shared" si="4"/>
        <v>1168</v>
      </c>
      <c r="G44">
        <f t="shared" si="1"/>
        <v>1168</v>
      </c>
      <c r="H44" s="78">
        <f t="shared" si="2"/>
        <v>0</v>
      </c>
    </row>
    <row r="45" spans="2:8" ht="15.75" x14ac:dyDescent="0.25">
      <c r="B45" s="73" t="s">
        <v>352</v>
      </c>
      <c r="C45" s="52" t="s">
        <v>194</v>
      </c>
      <c r="D45" s="53">
        <v>321</v>
      </c>
      <c r="E45" s="54">
        <v>4</v>
      </c>
      <c r="F45" s="55">
        <f t="shared" si="4"/>
        <v>1284</v>
      </c>
      <c r="G45">
        <f t="shared" si="1"/>
        <v>1284</v>
      </c>
      <c r="H45" s="78">
        <f t="shared" si="2"/>
        <v>0</v>
      </c>
    </row>
    <row r="46" spans="2:8" ht="15.75" x14ac:dyDescent="0.25">
      <c r="B46" s="73" t="s">
        <v>309</v>
      </c>
      <c r="C46" s="52" t="s">
        <v>194</v>
      </c>
      <c r="D46" s="53">
        <v>79.95</v>
      </c>
      <c r="E46" s="54">
        <v>4</v>
      </c>
      <c r="F46" s="55">
        <f t="shared" si="4"/>
        <v>319.8</v>
      </c>
      <c r="G46">
        <f t="shared" si="1"/>
        <v>319.8</v>
      </c>
      <c r="H46" s="78">
        <f t="shared" si="2"/>
        <v>0</v>
      </c>
    </row>
    <row r="47" spans="2:8" ht="15.75" x14ac:dyDescent="0.25">
      <c r="B47" s="73" t="s">
        <v>306</v>
      </c>
      <c r="C47" s="52" t="s">
        <v>198</v>
      </c>
      <c r="D47" s="53">
        <v>1300</v>
      </c>
      <c r="E47" s="54">
        <v>5</v>
      </c>
      <c r="F47" s="55">
        <f t="shared" si="4"/>
        <v>6500</v>
      </c>
      <c r="G47">
        <f t="shared" si="1"/>
        <v>6500</v>
      </c>
      <c r="H47" s="78">
        <f t="shared" si="2"/>
        <v>0</v>
      </c>
    </row>
    <row r="48" spans="2:8" ht="15.75" x14ac:dyDescent="0.25">
      <c r="B48" s="73" t="s">
        <v>353</v>
      </c>
      <c r="C48" s="52" t="s">
        <v>194</v>
      </c>
      <c r="D48" s="53">
        <v>279</v>
      </c>
      <c r="E48" s="54">
        <v>18</v>
      </c>
      <c r="F48" s="55">
        <f t="shared" si="4"/>
        <v>5022</v>
      </c>
      <c r="G48">
        <f t="shared" si="1"/>
        <v>5022</v>
      </c>
      <c r="H48" s="78">
        <f t="shared" si="2"/>
        <v>0</v>
      </c>
    </row>
    <row r="49" spans="2:8" ht="15.75" x14ac:dyDescent="0.25">
      <c r="B49" s="73" t="s">
        <v>326</v>
      </c>
      <c r="C49" s="52" t="s">
        <v>118</v>
      </c>
      <c r="D49" s="53">
        <v>450</v>
      </c>
      <c r="E49" s="54">
        <v>6</v>
      </c>
      <c r="F49" s="55">
        <f t="shared" si="4"/>
        <v>2700</v>
      </c>
      <c r="G49">
        <f t="shared" si="1"/>
        <v>2700</v>
      </c>
      <c r="H49" s="78">
        <f t="shared" si="2"/>
        <v>0</v>
      </c>
    </row>
    <row r="50" spans="2:8" ht="15.75" x14ac:dyDescent="0.25">
      <c r="B50" s="73" t="s">
        <v>327</v>
      </c>
      <c r="C50" s="52" t="s">
        <v>118</v>
      </c>
      <c r="D50" s="53">
        <v>450</v>
      </c>
      <c r="E50" s="54">
        <v>4</v>
      </c>
      <c r="F50" s="55">
        <f t="shared" si="4"/>
        <v>1800</v>
      </c>
      <c r="G50">
        <f t="shared" si="1"/>
        <v>1800</v>
      </c>
      <c r="H50" s="78">
        <f t="shared" si="2"/>
        <v>0</v>
      </c>
    </row>
    <row r="51" spans="2:8" ht="15.75" x14ac:dyDescent="0.25">
      <c r="B51" s="73" t="s">
        <v>328</v>
      </c>
      <c r="C51" s="52" t="s">
        <v>118</v>
      </c>
      <c r="D51" s="53">
        <v>450</v>
      </c>
      <c r="E51" s="54">
        <v>4</v>
      </c>
      <c r="F51" s="55">
        <f t="shared" si="4"/>
        <v>1800</v>
      </c>
      <c r="G51">
        <f t="shared" si="1"/>
        <v>1800</v>
      </c>
      <c r="H51" s="78">
        <f t="shared" si="2"/>
        <v>0</v>
      </c>
    </row>
    <row r="52" spans="2:8" ht="15.75" x14ac:dyDescent="0.25">
      <c r="B52" s="73" t="s">
        <v>204</v>
      </c>
      <c r="C52" s="52" t="s">
        <v>191</v>
      </c>
      <c r="D52" s="53">
        <v>745</v>
      </c>
      <c r="E52" s="54">
        <v>2</v>
      </c>
      <c r="F52" s="55">
        <f t="shared" si="4"/>
        <v>1490</v>
      </c>
      <c r="G52">
        <f t="shared" si="1"/>
        <v>1490</v>
      </c>
      <c r="H52" s="78">
        <f t="shared" si="2"/>
        <v>0</v>
      </c>
    </row>
    <row r="53" spans="2:8" ht="15.75" x14ac:dyDescent="0.25">
      <c r="B53" s="73" t="s">
        <v>357</v>
      </c>
      <c r="C53" s="52" t="s">
        <v>194</v>
      </c>
      <c r="D53" s="53">
        <v>190</v>
      </c>
      <c r="E53" s="54">
        <v>1</v>
      </c>
      <c r="F53" s="55">
        <f t="shared" si="4"/>
        <v>190</v>
      </c>
      <c r="G53">
        <f t="shared" si="1"/>
        <v>190</v>
      </c>
      <c r="H53" s="78">
        <f t="shared" si="2"/>
        <v>0</v>
      </c>
    </row>
    <row r="54" spans="2:8" ht="15.75" x14ac:dyDescent="0.25">
      <c r="B54" s="73" t="s">
        <v>337</v>
      </c>
      <c r="C54" s="52" t="s">
        <v>25</v>
      </c>
      <c r="D54" s="53">
        <v>250</v>
      </c>
      <c r="E54" s="54">
        <v>78</v>
      </c>
      <c r="F54" s="55">
        <f t="shared" si="4"/>
        <v>19500</v>
      </c>
      <c r="G54">
        <f t="shared" si="1"/>
        <v>19500</v>
      </c>
      <c r="H54" s="78">
        <f t="shared" si="2"/>
        <v>0</v>
      </c>
    </row>
    <row r="55" spans="2:8" ht="15.75" x14ac:dyDescent="0.25">
      <c r="B55" s="73" t="s">
        <v>215</v>
      </c>
      <c r="C55" s="52" t="s">
        <v>25</v>
      </c>
      <c r="D55" s="53">
        <v>250</v>
      </c>
      <c r="E55" s="54">
        <v>78</v>
      </c>
      <c r="F55" s="55">
        <f t="shared" si="4"/>
        <v>19500</v>
      </c>
      <c r="G55">
        <f t="shared" si="1"/>
        <v>19500</v>
      </c>
      <c r="H55" s="78">
        <f t="shared" si="2"/>
        <v>0</v>
      </c>
    </row>
    <row r="56" spans="2:8" ht="15.75" x14ac:dyDescent="0.25">
      <c r="B56" s="73" t="s">
        <v>217</v>
      </c>
      <c r="C56" s="52" t="s">
        <v>25</v>
      </c>
      <c r="D56" s="53">
        <v>860</v>
      </c>
      <c r="E56" s="54">
        <v>11</v>
      </c>
      <c r="F56" s="55">
        <f t="shared" si="4"/>
        <v>9460</v>
      </c>
      <c r="G56">
        <f t="shared" si="1"/>
        <v>9460</v>
      </c>
      <c r="H56" s="78">
        <f t="shared" si="2"/>
        <v>0</v>
      </c>
    </row>
    <row r="57" spans="2:8" ht="15.75" x14ac:dyDescent="0.25">
      <c r="B57" s="73" t="s">
        <v>213</v>
      </c>
      <c r="C57" s="52" t="s">
        <v>25</v>
      </c>
      <c r="D57" s="53">
        <v>250</v>
      </c>
      <c r="E57" s="54">
        <v>35</v>
      </c>
      <c r="F57" s="55">
        <f t="shared" si="4"/>
        <v>8750</v>
      </c>
      <c r="G57">
        <f t="shared" si="1"/>
        <v>8750</v>
      </c>
      <c r="H57" s="78">
        <f t="shared" si="2"/>
        <v>0</v>
      </c>
    </row>
    <row r="58" spans="2:8" ht="15.75" x14ac:dyDescent="0.25">
      <c r="B58" s="73" t="s">
        <v>218</v>
      </c>
      <c r="C58" s="52" t="s">
        <v>25</v>
      </c>
      <c r="D58" s="53">
        <v>300</v>
      </c>
      <c r="E58" s="54">
        <v>3</v>
      </c>
      <c r="F58" s="55">
        <f t="shared" si="4"/>
        <v>900</v>
      </c>
      <c r="G58">
        <f t="shared" si="1"/>
        <v>900</v>
      </c>
      <c r="H58" s="78">
        <f t="shared" si="2"/>
        <v>0</v>
      </c>
    </row>
    <row r="59" spans="2:8" ht="15.75" x14ac:dyDescent="0.25">
      <c r="B59" s="73" t="s">
        <v>345</v>
      </c>
      <c r="C59" s="52" t="s">
        <v>194</v>
      </c>
      <c r="D59" s="53">
        <v>750</v>
      </c>
      <c r="E59" s="54">
        <v>34</v>
      </c>
      <c r="F59" s="55">
        <f t="shared" si="4"/>
        <v>25500</v>
      </c>
      <c r="G59">
        <f t="shared" si="1"/>
        <v>25500</v>
      </c>
      <c r="H59" s="78">
        <f t="shared" si="2"/>
        <v>0</v>
      </c>
    </row>
    <row r="60" spans="2:8" ht="15.75" x14ac:dyDescent="0.25">
      <c r="B60" s="73" t="s">
        <v>274</v>
      </c>
      <c r="C60" s="52" t="s">
        <v>194</v>
      </c>
      <c r="D60" s="53">
        <v>134</v>
      </c>
      <c r="E60" s="54">
        <v>6</v>
      </c>
      <c r="F60" s="55">
        <f t="shared" si="4"/>
        <v>804</v>
      </c>
      <c r="G60">
        <f t="shared" si="1"/>
        <v>804</v>
      </c>
      <c r="H60" s="78">
        <f t="shared" si="2"/>
        <v>0</v>
      </c>
    </row>
    <row r="61" spans="2:8" ht="15.75" x14ac:dyDescent="0.25">
      <c r="B61" s="73" t="s">
        <v>252</v>
      </c>
      <c r="C61" s="52" t="s">
        <v>194</v>
      </c>
      <c r="D61" s="53">
        <v>59</v>
      </c>
      <c r="E61" s="54">
        <v>18</v>
      </c>
      <c r="F61" s="55">
        <f t="shared" si="4"/>
        <v>1062</v>
      </c>
      <c r="G61">
        <f t="shared" si="1"/>
        <v>1062</v>
      </c>
      <c r="H61" s="78">
        <f t="shared" si="2"/>
        <v>0</v>
      </c>
    </row>
    <row r="62" spans="2:8" ht="15.75" x14ac:dyDescent="0.25">
      <c r="B62" s="73" t="s">
        <v>196</v>
      </c>
      <c r="C62" s="52" t="s">
        <v>194</v>
      </c>
      <c r="D62" s="53">
        <v>295</v>
      </c>
      <c r="E62" s="54">
        <v>89</v>
      </c>
      <c r="F62" s="55">
        <f t="shared" ref="F62:F93" si="5">+D62*E62</f>
        <v>26255</v>
      </c>
      <c r="G62">
        <f t="shared" si="1"/>
        <v>26255</v>
      </c>
      <c r="H62" s="78">
        <f t="shared" si="2"/>
        <v>0</v>
      </c>
    </row>
    <row r="63" spans="2:8" ht="15.75" x14ac:dyDescent="0.25">
      <c r="B63" s="73" t="s">
        <v>384</v>
      </c>
      <c r="C63" s="52" t="s">
        <v>194</v>
      </c>
      <c r="D63" s="53">
        <v>1205</v>
      </c>
      <c r="E63" s="54">
        <v>2</v>
      </c>
      <c r="F63" s="55">
        <f t="shared" si="5"/>
        <v>2410</v>
      </c>
      <c r="G63">
        <f t="shared" si="1"/>
        <v>2410</v>
      </c>
      <c r="H63" s="78">
        <f t="shared" si="2"/>
        <v>0</v>
      </c>
    </row>
    <row r="64" spans="2:8" ht="15.75" x14ac:dyDescent="0.25">
      <c r="B64" s="73" t="s">
        <v>383</v>
      </c>
      <c r="C64" s="52" t="s">
        <v>194</v>
      </c>
      <c r="D64" s="53">
        <v>1575</v>
      </c>
      <c r="E64" s="54">
        <v>3</v>
      </c>
      <c r="F64" s="55">
        <f t="shared" si="5"/>
        <v>4725</v>
      </c>
      <c r="G64">
        <f t="shared" si="1"/>
        <v>4725</v>
      </c>
      <c r="H64" s="78">
        <f t="shared" si="2"/>
        <v>0</v>
      </c>
    </row>
    <row r="65" spans="2:8" ht="15.75" x14ac:dyDescent="0.25">
      <c r="B65" s="73" t="s">
        <v>381</v>
      </c>
      <c r="C65" s="52" t="s">
        <v>194</v>
      </c>
      <c r="D65" s="53">
        <v>1065</v>
      </c>
      <c r="E65" s="54">
        <v>3</v>
      </c>
      <c r="F65" s="55">
        <f t="shared" si="5"/>
        <v>3195</v>
      </c>
      <c r="G65">
        <f t="shared" si="1"/>
        <v>3195</v>
      </c>
      <c r="H65" s="78">
        <f t="shared" si="2"/>
        <v>0</v>
      </c>
    </row>
    <row r="66" spans="2:8" ht="15.75" x14ac:dyDescent="0.25">
      <c r="B66" s="73" t="s">
        <v>382</v>
      </c>
      <c r="C66" s="52" t="s">
        <v>194</v>
      </c>
      <c r="D66" s="53">
        <v>785</v>
      </c>
      <c r="E66" s="54">
        <v>3</v>
      </c>
      <c r="F66" s="55">
        <f t="shared" si="5"/>
        <v>2355</v>
      </c>
      <c r="G66">
        <f t="shared" si="1"/>
        <v>2355</v>
      </c>
      <c r="H66" s="78">
        <f t="shared" si="2"/>
        <v>0</v>
      </c>
    </row>
    <row r="67" spans="2:8" ht="15.75" x14ac:dyDescent="0.25">
      <c r="B67" s="73" t="s">
        <v>385</v>
      </c>
      <c r="C67" s="52" t="s">
        <v>194</v>
      </c>
      <c r="D67" s="53">
        <v>835</v>
      </c>
      <c r="E67" s="54">
        <v>1</v>
      </c>
      <c r="F67" s="55">
        <f t="shared" si="5"/>
        <v>835</v>
      </c>
      <c r="G67">
        <f t="shared" si="1"/>
        <v>835</v>
      </c>
      <c r="H67" s="78">
        <f t="shared" si="2"/>
        <v>0</v>
      </c>
    </row>
    <row r="68" spans="2:8" ht="15.75" x14ac:dyDescent="0.25">
      <c r="B68" s="73" t="s">
        <v>386</v>
      </c>
      <c r="C68" s="52" t="s">
        <v>194</v>
      </c>
      <c r="D68" s="53">
        <v>835</v>
      </c>
      <c r="E68" s="54">
        <v>1</v>
      </c>
      <c r="F68" s="55">
        <f t="shared" si="5"/>
        <v>835</v>
      </c>
      <c r="G68">
        <f t="shared" si="1"/>
        <v>835</v>
      </c>
      <c r="H68" s="78">
        <f t="shared" si="2"/>
        <v>0</v>
      </c>
    </row>
    <row r="69" spans="2:8" ht="15.75" x14ac:dyDescent="0.25">
      <c r="B69" s="73" t="s">
        <v>318</v>
      </c>
      <c r="C69" s="52" t="s">
        <v>198</v>
      </c>
      <c r="D69" s="53">
        <v>2719.9</v>
      </c>
      <c r="E69" s="54">
        <v>8</v>
      </c>
      <c r="F69" s="55">
        <f t="shared" si="5"/>
        <v>21759.200000000001</v>
      </c>
      <c r="G69">
        <f t="shared" ref="G69:G132" si="6">+D69*E69</f>
        <v>21759.200000000001</v>
      </c>
      <c r="H69" s="78">
        <f t="shared" ref="H69:H132" si="7">+F69-G69</f>
        <v>0</v>
      </c>
    </row>
    <row r="70" spans="2:8" ht="15.75" x14ac:dyDescent="0.25">
      <c r="B70" s="73" t="s">
        <v>314</v>
      </c>
      <c r="C70" s="52" t="s">
        <v>198</v>
      </c>
      <c r="D70" s="53">
        <v>1626</v>
      </c>
      <c r="E70" s="54">
        <v>11</v>
      </c>
      <c r="F70" s="55">
        <f t="shared" si="5"/>
        <v>17886</v>
      </c>
      <c r="G70">
        <f t="shared" si="6"/>
        <v>17886</v>
      </c>
      <c r="H70" s="78">
        <f t="shared" si="7"/>
        <v>0</v>
      </c>
    </row>
    <row r="71" spans="2:8" ht="15.75" x14ac:dyDescent="0.25">
      <c r="B71" s="73" t="s">
        <v>236</v>
      </c>
      <c r="C71" s="52" t="s">
        <v>198</v>
      </c>
      <c r="D71" s="53">
        <v>475</v>
      </c>
      <c r="E71" s="54">
        <v>3</v>
      </c>
      <c r="F71" s="55">
        <f t="shared" si="5"/>
        <v>1425</v>
      </c>
      <c r="G71">
        <f t="shared" si="6"/>
        <v>1425</v>
      </c>
      <c r="H71" s="78">
        <f t="shared" si="7"/>
        <v>0</v>
      </c>
    </row>
    <row r="72" spans="2:8" ht="15.75" x14ac:dyDescent="0.25">
      <c r="B72" s="73" t="s">
        <v>237</v>
      </c>
      <c r="C72" s="52" t="s">
        <v>198</v>
      </c>
      <c r="D72" s="53">
        <v>1759.19</v>
      </c>
      <c r="E72" s="54">
        <v>8</v>
      </c>
      <c r="F72" s="55">
        <f t="shared" si="5"/>
        <v>14073.52</v>
      </c>
      <c r="G72">
        <f t="shared" si="6"/>
        <v>14073.52</v>
      </c>
      <c r="H72" s="78">
        <f t="shared" si="7"/>
        <v>0</v>
      </c>
    </row>
    <row r="73" spans="2:8" ht="15.75" x14ac:dyDescent="0.25">
      <c r="B73" s="73" t="s">
        <v>230</v>
      </c>
      <c r="C73" s="52" t="s">
        <v>118</v>
      </c>
      <c r="D73" s="53">
        <v>1200</v>
      </c>
      <c r="E73" s="54">
        <v>44</v>
      </c>
      <c r="F73" s="55">
        <f t="shared" si="5"/>
        <v>52800</v>
      </c>
      <c r="G73">
        <f t="shared" si="6"/>
        <v>52800</v>
      </c>
      <c r="H73" s="78">
        <f t="shared" si="7"/>
        <v>0</v>
      </c>
    </row>
    <row r="74" spans="2:8" ht="15.75" x14ac:dyDescent="0.25">
      <c r="B74" s="73" t="s">
        <v>230</v>
      </c>
      <c r="C74" s="52" t="s">
        <v>118</v>
      </c>
      <c r="D74" s="53">
        <v>1969</v>
      </c>
      <c r="E74" s="54">
        <v>39</v>
      </c>
      <c r="F74" s="55">
        <f t="shared" si="5"/>
        <v>76791</v>
      </c>
      <c r="G74">
        <f t="shared" si="6"/>
        <v>76791</v>
      </c>
      <c r="H74" s="78">
        <f t="shared" si="7"/>
        <v>0</v>
      </c>
    </row>
    <row r="75" spans="2:8" ht="15.75" x14ac:dyDescent="0.25">
      <c r="B75" s="73" t="s">
        <v>209</v>
      </c>
      <c r="C75" s="52" t="s">
        <v>191</v>
      </c>
      <c r="D75" s="53">
        <v>401.2</v>
      </c>
      <c r="E75" s="54">
        <v>42</v>
      </c>
      <c r="F75" s="55">
        <f t="shared" si="5"/>
        <v>16850.399999999998</v>
      </c>
      <c r="G75">
        <f t="shared" si="6"/>
        <v>16850.399999999998</v>
      </c>
      <c r="H75" s="78">
        <f t="shared" si="7"/>
        <v>0</v>
      </c>
    </row>
    <row r="76" spans="2:8" ht="15.75" x14ac:dyDescent="0.25">
      <c r="B76" s="73" t="s">
        <v>208</v>
      </c>
      <c r="C76" s="52" t="s">
        <v>191</v>
      </c>
      <c r="D76" s="53">
        <v>1014.8</v>
      </c>
      <c r="E76" s="54">
        <v>49</v>
      </c>
      <c r="F76" s="55">
        <f t="shared" si="5"/>
        <v>49725.2</v>
      </c>
      <c r="G76">
        <f t="shared" si="6"/>
        <v>49725.2</v>
      </c>
      <c r="H76" s="78">
        <f t="shared" si="7"/>
        <v>0</v>
      </c>
    </row>
    <row r="77" spans="2:8" ht="15.75" x14ac:dyDescent="0.25">
      <c r="B77" s="73" t="s">
        <v>292</v>
      </c>
      <c r="C77" s="52" t="s">
        <v>198</v>
      </c>
      <c r="D77" s="53">
        <v>247.8</v>
      </c>
      <c r="E77" s="54">
        <v>9</v>
      </c>
      <c r="F77" s="55">
        <f t="shared" si="5"/>
        <v>2230.2000000000003</v>
      </c>
      <c r="G77">
        <f t="shared" si="6"/>
        <v>2230.2000000000003</v>
      </c>
      <c r="H77" s="78">
        <f t="shared" si="7"/>
        <v>0</v>
      </c>
    </row>
    <row r="78" spans="2:8" ht="15.75" x14ac:dyDescent="0.25">
      <c r="B78" s="73" t="s">
        <v>299</v>
      </c>
      <c r="C78" s="52" t="s">
        <v>118</v>
      </c>
      <c r="D78" s="53">
        <v>1572.5</v>
      </c>
      <c r="E78" s="54">
        <v>1</v>
      </c>
      <c r="F78" s="55">
        <f t="shared" si="5"/>
        <v>1572.5</v>
      </c>
      <c r="G78">
        <f t="shared" si="6"/>
        <v>1572.5</v>
      </c>
      <c r="H78" s="78">
        <f t="shared" si="7"/>
        <v>0</v>
      </c>
    </row>
    <row r="79" spans="2:8" ht="15.75" x14ac:dyDescent="0.25">
      <c r="B79" s="73" t="s">
        <v>222</v>
      </c>
      <c r="C79" s="52" t="s">
        <v>194</v>
      </c>
      <c r="D79" s="53">
        <v>200</v>
      </c>
      <c r="E79" s="54">
        <v>6</v>
      </c>
      <c r="F79" s="55">
        <f t="shared" si="5"/>
        <v>1200</v>
      </c>
      <c r="G79">
        <f t="shared" si="6"/>
        <v>1200</v>
      </c>
      <c r="H79" s="78">
        <f t="shared" si="7"/>
        <v>0</v>
      </c>
    </row>
    <row r="80" spans="2:8" ht="15.75" x14ac:dyDescent="0.25">
      <c r="B80" s="73" t="s">
        <v>221</v>
      </c>
      <c r="C80" s="52" t="s">
        <v>194</v>
      </c>
      <c r="D80" s="53">
        <v>500</v>
      </c>
      <c r="E80" s="54">
        <v>235</v>
      </c>
      <c r="F80" s="55">
        <f t="shared" si="5"/>
        <v>117500</v>
      </c>
      <c r="G80">
        <f t="shared" si="6"/>
        <v>117500</v>
      </c>
      <c r="H80" s="78">
        <f t="shared" si="7"/>
        <v>0</v>
      </c>
    </row>
    <row r="81" spans="2:8" ht="15.75" x14ac:dyDescent="0.25">
      <c r="B81" s="73" t="s">
        <v>220</v>
      </c>
      <c r="C81" s="52" t="s">
        <v>194</v>
      </c>
      <c r="D81" s="53">
        <v>900</v>
      </c>
      <c r="E81" s="54">
        <v>16</v>
      </c>
      <c r="F81" s="55">
        <f t="shared" si="5"/>
        <v>14400</v>
      </c>
      <c r="G81">
        <f t="shared" si="6"/>
        <v>14400</v>
      </c>
      <c r="H81" s="78">
        <f t="shared" si="7"/>
        <v>0</v>
      </c>
    </row>
    <row r="82" spans="2:8" ht="15.75" x14ac:dyDescent="0.25">
      <c r="B82" s="73" t="s">
        <v>389</v>
      </c>
      <c r="C82" s="52" t="s">
        <v>194</v>
      </c>
      <c r="D82" s="53">
        <v>325</v>
      </c>
      <c r="E82" s="54">
        <v>4</v>
      </c>
      <c r="F82" s="55">
        <f t="shared" si="5"/>
        <v>1300</v>
      </c>
      <c r="G82">
        <f t="shared" si="6"/>
        <v>1300</v>
      </c>
      <c r="H82" s="78">
        <f t="shared" si="7"/>
        <v>0</v>
      </c>
    </row>
    <row r="83" spans="2:8" ht="15.75" x14ac:dyDescent="0.25">
      <c r="B83" s="73" t="s">
        <v>273</v>
      </c>
      <c r="C83" s="52" t="s">
        <v>194</v>
      </c>
      <c r="D83" s="53">
        <v>1425</v>
      </c>
      <c r="E83" s="54">
        <v>4</v>
      </c>
      <c r="F83" s="55">
        <f t="shared" si="5"/>
        <v>5700</v>
      </c>
      <c r="G83">
        <f t="shared" si="6"/>
        <v>5700</v>
      </c>
      <c r="H83" s="78">
        <f t="shared" si="7"/>
        <v>0</v>
      </c>
    </row>
    <row r="84" spans="2:8" ht="15.75" x14ac:dyDescent="0.25">
      <c r="B84" s="73" t="s">
        <v>266</v>
      </c>
      <c r="C84" s="52" t="s">
        <v>198</v>
      </c>
      <c r="D84" s="53">
        <v>1050</v>
      </c>
      <c r="E84" s="54">
        <v>1</v>
      </c>
      <c r="F84" s="55">
        <f t="shared" si="5"/>
        <v>1050</v>
      </c>
      <c r="G84">
        <f t="shared" si="6"/>
        <v>1050</v>
      </c>
      <c r="H84" s="78">
        <f t="shared" si="7"/>
        <v>0</v>
      </c>
    </row>
    <row r="85" spans="2:8" ht="15.75" x14ac:dyDescent="0.25">
      <c r="B85" s="73" t="s">
        <v>333</v>
      </c>
      <c r="C85" s="52" t="s">
        <v>198</v>
      </c>
      <c r="D85" s="53">
        <v>54</v>
      </c>
      <c r="E85" s="54">
        <v>18</v>
      </c>
      <c r="F85" s="55">
        <f t="shared" si="5"/>
        <v>972</v>
      </c>
      <c r="G85">
        <f t="shared" si="6"/>
        <v>972</v>
      </c>
      <c r="H85" s="78">
        <f t="shared" si="7"/>
        <v>0</v>
      </c>
    </row>
    <row r="86" spans="2:8" ht="15.75" x14ac:dyDescent="0.25">
      <c r="B86" s="73" t="s">
        <v>335</v>
      </c>
      <c r="C86" s="52" t="s">
        <v>194</v>
      </c>
      <c r="D86" s="53">
        <v>2250</v>
      </c>
      <c r="E86" s="54">
        <v>9</v>
      </c>
      <c r="F86" s="55">
        <f t="shared" si="5"/>
        <v>20250</v>
      </c>
      <c r="G86">
        <f t="shared" si="6"/>
        <v>20250</v>
      </c>
      <c r="H86" s="78">
        <f t="shared" si="7"/>
        <v>0</v>
      </c>
    </row>
    <row r="87" spans="2:8" ht="15.75" x14ac:dyDescent="0.25">
      <c r="B87" s="73" t="s">
        <v>254</v>
      </c>
      <c r="C87" s="52" t="s">
        <v>194</v>
      </c>
      <c r="D87" s="53">
        <v>660</v>
      </c>
      <c r="E87" s="54">
        <v>38</v>
      </c>
      <c r="F87" s="55">
        <f t="shared" si="5"/>
        <v>25080</v>
      </c>
      <c r="G87">
        <f t="shared" si="6"/>
        <v>25080</v>
      </c>
      <c r="H87" s="78">
        <f t="shared" si="7"/>
        <v>0</v>
      </c>
    </row>
    <row r="88" spans="2:8" ht="15.75" x14ac:dyDescent="0.25">
      <c r="B88" s="73" t="s">
        <v>316</v>
      </c>
      <c r="C88" s="52" t="s">
        <v>198</v>
      </c>
      <c r="D88" s="53">
        <v>500</v>
      </c>
      <c r="E88" s="54">
        <v>17</v>
      </c>
      <c r="F88" s="55">
        <f t="shared" si="5"/>
        <v>8500</v>
      </c>
      <c r="G88">
        <f t="shared" si="6"/>
        <v>8500</v>
      </c>
      <c r="H88" s="78">
        <f t="shared" si="7"/>
        <v>0</v>
      </c>
    </row>
    <row r="89" spans="2:8" ht="15.75" x14ac:dyDescent="0.25">
      <c r="B89" s="73" t="s">
        <v>315</v>
      </c>
      <c r="C89" s="52" t="s">
        <v>198</v>
      </c>
      <c r="D89" s="53">
        <v>231</v>
      </c>
      <c r="E89" s="54">
        <v>2</v>
      </c>
      <c r="F89" s="55">
        <f t="shared" si="5"/>
        <v>462</v>
      </c>
      <c r="G89">
        <f t="shared" si="6"/>
        <v>462</v>
      </c>
      <c r="H89" s="78">
        <f t="shared" si="7"/>
        <v>0</v>
      </c>
    </row>
    <row r="90" spans="2:8" ht="15.75" x14ac:dyDescent="0.25">
      <c r="B90" s="73" t="s">
        <v>375</v>
      </c>
      <c r="C90" s="52" t="s">
        <v>198</v>
      </c>
      <c r="D90" s="53">
        <v>195</v>
      </c>
      <c r="E90" s="54">
        <v>25</v>
      </c>
      <c r="F90" s="55">
        <f t="shared" si="5"/>
        <v>4875</v>
      </c>
      <c r="G90">
        <f t="shared" si="6"/>
        <v>4875</v>
      </c>
      <c r="H90" s="78">
        <f t="shared" si="7"/>
        <v>0</v>
      </c>
    </row>
    <row r="91" spans="2:8" ht="15.75" x14ac:dyDescent="0.25">
      <c r="B91" s="73" t="s">
        <v>373</v>
      </c>
      <c r="C91" s="52" t="s">
        <v>198</v>
      </c>
      <c r="D91" s="53">
        <v>195</v>
      </c>
      <c r="E91" s="54">
        <v>8</v>
      </c>
      <c r="F91" s="55">
        <f t="shared" si="5"/>
        <v>1560</v>
      </c>
      <c r="G91">
        <f t="shared" si="6"/>
        <v>1560</v>
      </c>
      <c r="H91" s="78">
        <f t="shared" si="7"/>
        <v>0</v>
      </c>
    </row>
    <row r="92" spans="2:8" ht="15.75" x14ac:dyDescent="0.25">
      <c r="B92" s="73" t="s">
        <v>374</v>
      </c>
      <c r="C92" s="52" t="s">
        <v>194</v>
      </c>
      <c r="D92" s="53">
        <v>195</v>
      </c>
      <c r="E92" s="54">
        <v>15</v>
      </c>
      <c r="F92" s="55">
        <f t="shared" si="5"/>
        <v>2925</v>
      </c>
      <c r="G92">
        <f t="shared" si="6"/>
        <v>2925</v>
      </c>
      <c r="H92" s="78">
        <f t="shared" si="7"/>
        <v>0</v>
      </c>
    </row>
    <row r="93" spans="2:8" ht="15.75" x14ac:dyDescent="0.25">
      <c r="B93" s="73" t="s">
        <v>262</v>
      </c>
      <c r="C93" s="52" t="s">
        <v>198</v>
      </c>
      <c r="D93" s="53">
        <v>185</v>
      </c>
      <c r="E93" s="54">
        <v>1</v>
      </c>
      <c r="F93" s="55">
        <f t="shared" si="5"/>
        <v>185</v>
      </c>
      <c r="G93">
        <f t="shared" si="6"/>
        <v>185</v>
      </c>
      <c r="H93" s="78">
        <f t="shared" si="7"/>
        <v>0</v>
      </c>
    </row>
    <row r="94" spans="2:8" ht="15.75" x14ac:dyDescent="0.25">
      <c r="B94" s="73" t="s">
        <v>377</v>
      </c>
      <c r="C94" s="52" t="s">
        <v>198</v>
      </c>
      <c r="D94" s="53">
        <v>205</v>
      </c>
      <c r="E94" s="54">
        <v>12</v>
      </c>
      <c r="F94" s="55">
        <f t="shared" ref="F94:F121" si="8">+D94*E94</f>
        <v>2460</v>
      </c>
      <c r="G94">
        <f t="shared" si="6"/>
        <v>2460</v>
      </c>
      <c r="H94" s="78">
        <f t="shared" si="7"/>
        <v>0</v>
      </c>
    </row>
    <row r="95" spans="2:8" ht="15.75" x14ac:dyDescent="0.25">
      <c r="B95" s="73" t="s">
        <v>376</v>
      </c>
      <c r="C95" s="52" t="s">
        <v>198</v>
      </c>
      <c r="D95" s="53">
        <v>205</v>
      </c>
      <c r="E95" s="54">
        <v>26</v>
      </c>
      <c r="F95" s="55">
        <f t="shared" si="8"/>
        <v>5330</v>
      </c>
      <c r="G95">
        <f t="shared" si="6"/>
        <v>5330</v>
      </c>
      <c r="H95" s="78">
        <f t="shared" si="7"/>
        <v>0</v>
      </c>
    </row>
    <row r="96" spans="2:8" ht="15.75" x14ac:dyDescent="0.25">
      <c r="B96" s="73" t="s">
        <v>258</v>
      </c>
      <c r="C96" s="52" t="s">
        <v>198</v>
      </c>
      <c r="D96" s="53">
        <v>2080</v>
      </c>
      <c r="E96" s="54">
        <v>3</v>
      </c>
      <c r="F96" s="55">
        <f t="shared" si="8"/>
        <v>6240</v>
      </c>
      <c r="G96">
        <f t="shared" si="6"/>
        <v>6240</v>
      </c>
      <c r="H96" s="78">
        <f t="shared" si="7"/>
        <v>0</v>
      </c>
    </row>
    <row r="97" spans="2:8" ht="15.75" x14ac:dyDescent="0.25">
      <c r="B97" s="73" t="s">
        <v>261</v>
      </c>
      <c r="C97" s="52" t="s">
        <v>198</v>
      </c>
      <c r="D97" s="53">
        <v>300</v>
      </c>
      <c r="E97" s="54">
        <v>4</v>
      </c>
      <c r="F97" s="55">
        <f t="shared" si="8"/>
        <v>1200</v>
      </c>
      <c r="G97">
        <f t="shared" si="6"/>
        <v>1200</v>
      </c>
      <c r="H97" s="78">
        <f t="shared" si="7"/>
        <v>0</v>
      </c>
    </row>
    <row r="98" spans="2:8" ht="15.75" x14ac:dyDescent="0.25">
      <c r="B98" s="73" t="s">
        <v>332</v>
      </c>
      <c r="C98" s="52" t="s">
        <v>194</v>
      </c>
      <c r="D98" s="53">
        <v>10</v>
      </c>
      <c r="E98" s="54">
        <v>2</v>
      </c>
      <c r="F98" s="55">
        <f t="shared" si="8"/>
        <v>20</v>
      </c>
      <c r="G98">
        <f t="shared" si="6"/>
        <v>20</v>
      </c>
      <c r="H98" s="78">
        <f t="shared" si="7"/>
        <v>0</v>
      </c>
    </row>
    <row r="99" spans="2:8" ht="15.75" x14ac:dyDescent="0.25">
      <c r="B99" s="73" t="s">
        <v>210</v>
      </c>
      <c r="C99" s="52" t="s">
        <v>25</v>
      </c>
      <c r="D99" s="53">
        <v>300</v>
      </c>
      <c r="E99" s="54">
        <v>151</v>
      </c>
      <c r="F99" s="55">
        <f t="shared" si="8"/>
        <v>45300</v>
      </c>
      <c r="G99">
        <f t="shared" si="6"/>
        <v>45300</v>
      </c>
      <c r="H99" s="78">
        <f t="shared" si="7"/>
        <v>0</v>
      </c>
    </row>
    <row r="100" spans="2:8" ht="15.75" x14ac:dyDescent="0.25">
      <c r="B100" s="73" t="s">
        <v>338</v>
      </c>
      <c r="C100" s="52" t="s">
        <v>25</v>
      </c>
      <c r="D100" s="53">
        <v>260</v>
      </c>
      <c r="E100" s="54">
        <v>86</v>
      </c>
      <c r="F100" s="55">
        <f t="shared" si="8"/>
        <v>22360</v>
      </c>
      <c r="G100">
        <f t="shared" si="6"/>
        <v>22360</v>
      </c>
      <c r="H100" s="78">
        <f t="shared" si="7"/>
        <v>0</v>
      </c>
    </row>
    <row r="101" spans="2:8" ht="15.75" x14ac:dyDescent="0.25">
      <c r="B101" s="73" t="s">
        <v>268</v>
      </c>
      <c r="C101" s="52" t="s">
        <v>198</v>
      </c>
      <c r="D101" s="53">
        <v>1010</v>
      </c>
      <c r="E101" s="54">
        <v>3</v>
      </c>
      <c r="F101" s="55">
        <f t="shared" si="8"/>
        <v>3030</v>
      </c>
      <c r="G101">
        <f t="shared" si="6"/>
        <v>3030</v>
      </c>
      <c r="H101" s="78">
        <f t="shared" si="7"/>
        <v>0</v>
      </c>
    </row>
    <row r="102" spans="2:8" ht="15.75" x14ac:dyDescent="0.25">
      <c r="B102" s="73" t="s">
        <v>267</v>
      </c>
      <c r="C102" s="52" t="s">
        <v>198</v>
      </c>
      <c r="D102" s="53">
        <v>675</v>
      </c>
      <c r="E102" s="54">
        <v>3</v>
      </c>
      <c r="F102" s="55">
        <f t="shared" si="8"/>
        <v>2025</v>
      </c>
      <c r="G102">
        <f t="shared" si="6"/>
        <v>2025</v>
      </c>
      <c r="H102" s="78">
        <f t="shared" si="7"/>
        <v>0</v>
      </c>
    </row>
    <row r="103" spans="2:8" ht="15.75" x14ac:dyDescent="0.25">
      <c r="B103" s="73" t="s">
        <v>269</v>
      </c>
      <c r="C103" s="52" t="s">
        <v>198</v>
      </c>
      <c r="D103" s="53">
        <v>695</v>
      </c>
      <c r="E103" s="54">
        <v>3</v>
      </c>
      <c r="F103" s="55">
        <f t="shared" si="8"/>
        <v>2085</v>
      </c>
      <c r="G103">
        <f t="shared" si="6"/>
        <v>2085</v>
      </c>
      <c r="H103" s="78">
        <f t="shared" si="7"/>
        <v>0</v>
      </c>
    </row>
    <row r="104" spans="2:8" ht="15.75" x14ac:dyDescent="0.25">
      <c r="B104" s="73" t="s">
        <v>366</v>
      </c>
      <c r="C104" s="52" t="s">
        <v>194</v>
      </c>
      <c r="D104" s="53">
        <v>350</v>
      </c>
      <c r="E104" s="54">
        <v>4</v>
      </c>
      <c r="F104" s="55">
        <f t="shared" si="8"/>
        <v>1400</v>
      </c>
      <c r="G104">
        <f t="shared" si="6"/>
        <v>1400</v>
      </c>
      <c r="H104" s="78">
        <f t="shared" si="7"/>
        <v>0</v>
      </c>
    </row>
    <row r="105" spans="2:8" ht="15.75" x14ac:dyDescent="0.25">
      <c r="B105" s="73" t="s">
        <v>233</v>
      </c>
      <c r="C105" s="52" t="s">
        <v>118</v>
      </c>
      <c r="D105" s="53">
        <v>395.3</v>
      </c>
      <c r="E105" s="54">
        <v>43</v>
      </c>
      <c r="F105" s="55">
        <f t="shared" si="8"/>
        <v>16997.900000000001</v>
      </c>
      <c r="G105">
        <f t="shared" si="6"/>
        <v>16997.900000000001</v>
      </c>
      <c r="H105" s="78">
        <f t="shared" si="7"/>
        <v>0</v>
      </c>
    </row>
    <row r="106" spans="2:8" ht="15.75" x14ac:dyDescent="0.25">
      <c r="B106" s="73" t="s">
        <v>234</v>
      </c>
      <c r="C106" s="52" t="s">
        <v>118</v>
      </c>
      <c r="D106" s="53">
        <v>442.5</v>
      </c>
      <c r="E106" s="54">
        <v>26</v>
      </c>
      <c r="F106" s="55">
        <f t="shared" si="8"/>
        <v>11505</v>
      </c>
      <c r="G106">
        <f t="shared" si="6"/>
        <v>11505</v>
      </c>
      <c r="H106" s="78">
        <f t="shared" si="7"/>
        <v>0</v>
      </c>
    </row>
    <row r="107" spans="2:8" ht="15.75" x14ac:dyDescent="0.25">
      <c r="B107" s="73" t="s">
        <v>214</v>
      </c>
      <c r="C107" s="52" t="s">
        <v>25</v>
      </c>
      <c r="D107" s="53">
        <v>250</v>
      </c>
      <c r="E107" s="54">
        <v>77</v>
      </c>
      <c r="F107" s="55">
        <f t="shared" si="8"/>
        <v>19250</v>
      </c>
      <c r="G107">
        <f t="shared" si="6"/>
        <v>19250</v>
      </c>
      <c r="H107" s="78">
        <f t="shared" si="7"/>
        <v>0</v>
      </c>
    </row>
    <row r="108" spans="2:8" ht="15.75" x14ac:dyDescent="0.25">
      <c r="B108" s="73" t="s">
        <v>211</v>
      </c>
      <c r="C108" s="52" t="s">
        <v>25</v>
      </c>
      <c r="D108" s="53">
        <v>400.75</v>
      </c>
      <c r="E108" s="54">
        <v>14</v>
      </c>
      <c r="F108" s="55">
        <f t="shared" si="8"/>
        <v>5610.5</v>
      </c>
      <c r="G108">
        <f t="shared" si="6"/>
        <v>5610.5</v>
      </c>
      <c r="H108" s="78">
        <f t="shared" si="7"/>
        <v>0</v>
      </c>
    </row>
    <row r="109" spans="2:8" ht="15.75" x14ac:dyDescent="0.25">
      <c r="B109" s="73" t="s">
        <v>363</v>
      </c>
      <c r="C109" s="52" t="s">
        <v>194</v>
      </c>
      <c r="D109" s="53">
        <v>2200</v>
      </c>
      <c r="E109" s="54">
        <v>1</v>
      </c>
      <c r="F109" s="55">
        <f t="shared" si="8"/>
        <v>2200</v>
      </c>
      <c r="G109">
        <f t="shared" si="6"/>
        <v>2200</v>
      </c>
      <c r="H109" s="78">
        <f t="shared" si="7"/>
        <v>0</v>
      </c>
    </row>
    <row r="110" spans="2:8" ht="15.75" x14ac:dyDescent="0.25">
      <c r="B110" s="73" t="s">
        <v>313</v>
      </c>
      <c r="C110" s="52" t="s">
        <v>198</v>
      </c>
      <c r="D110" s="53">
        <v>571.12</v>
      </c>
      <c r="E110" s="54">
        <v>1</v>
      </c>
      <c r="F110" s="55">
        <f t="shared" si="8"/>
        <v>571.12</v>
      </c>
      <c r="G110">
        <f t="shared" si="6"/>
        <v>571.12</v>
      </c>
      <c r="H110" s="78">
        <f t="shared" si="7"/>
        <v>0</v>
      </c>
    </row>
    <row r="111" spans="2:8" ht="15.75" x14ac:dyDescent="0.25">
      <c r="B111" s="73" t="s">
        <v>310</v>
      </c>
      <c r="C111" s="52" t="s">
        <v>198</v>
      </c>
      <c r="D111" s="53">
        <v>310</v>
      </c>
      <c r="E111" s="54">
        <v>5</v>
      </c>
      <c r="F111" s="55">
        <f t="shared" si="8"/>
        <v>1550</v>
      </c>
      <c r="G111">
        <f t="shared" si="6"/>
        <v>1550</v>
      </c>
      <c r="H111" s="78">
        <f t="shared" si="7"/>
        <v>0</v>
      </c>
    </row>
    <row r="112" spans="2:8" ht="15.75" x14ac:dyDescent="0.25">
      <c r="B112" s="73" t="s">
        <v>312</v>
      </c>
      <c r="C112" s="52" t="s">
        <v>198</v>
      </c>
      <c r="D112" s="53">
        <v>571.12</v>
      </c>
      <c r="E112" s="54">
        <v>5</v>
      </c>
      <c r="F112" s="55">
        <f t="shared" si="8"/>
        <v>2855.6</v>
      </c>
      <c r="G112">
        <f t="shared" si="6"/>
        <v>2855.6</v>
      </c>
      <c r="H112" s="78">
        <f t="shared" si="7"/>
        <v>0</v>
      </c>
    </row>
    <row r="113" spans="2:8" ht="15.75" x14ac:dyDescent="0.25">
      <c r="B113" s="73" t="s">
        <v>321</v>
      </c>
      <c r="C113" s="52" t="s">
        <v>198</v>
      </c>
      <c r="D113" s="53">
        <v>400</v>
      </c>
      <c r="E113" s="54">
        <v>9</v>
      </c>
      <c r="F113" s="55">
        <f t="shared" si="8"/>
        <v>3600</v>
      </c>
      <c r="G113">
        <f t="shared" si="6"/>
        <v>3600</v>
      </c>
      <c r="H113" s="78">
        <f t="shared" si="7"/>
        <v>0</v>
      </c>
    </row>
    <row r="114" spans="2:8" ht="15.75" x14ac:dyDescent="0.25">
      <c r="B114" s="73" t="s">
        <v>311</v>
      </c>
      <c r="C114" s="52" t="s">
        <v>198</v>
      </c>
      <c r="D114" s="53">
        <v>571.12</v>
      </c>
      <c r="E114" s="54">
        <v>6</v>
      </c>
      <c r="F114" s="55">
        <f t="shared" si="8"/>
        <v>3426.7200000000003</v>
      </c>
      <c r="G114">
        <f t="shared" si="6"/>
        <v>3426.7200000000003</v>
      </c>
      <c r="H114" s="78">
        <f t="shared" si="7"/>
        <v>0</v>
      </c>
    </row>
    <row r="115" spans="2:8" ht="15.75" x14ac:dyDescent="0.25">
      <c r="B115" s="73" t="s">
        <v>323</v>
      </c>
      <c r="C115" s="52" t="s">
        <v>198</v>
      </c>
      <c r="D115" s="53">
        <v>571.12</v>
      </c>
      <c r="E115" s="54">
        <v>4</v>
      </c>
      <c r="F115" s="55">
        <f t="shared" si="8"/>
        <v>2284.48</v>
      </c>
      <c r="G115">
        <f t="shared" si="6"/>
        <v>2284.48</v>
      </c>
      <c r="H115" s="78">
        <f t="shared" si="7"/>
        <v>0</v>
      </c>
    </row>
    <row r="116" spans="2:8" ht="15.75" x14ac:dyDescent="0.25">
      <c r="B116" s="73" t="s">
        <v>325</v>
      </c>
      <c r="C116" s="52" t="s">
        <v>198</v>
      </c>
      <c r="D116" s="53">
        <v>571.12</v>
      </c>
      <c r="E116" s="54">
        <v>19</v>
      </c>
      <c r="F116" s="55">
        <f t="shared" si="8"/>
        <v>10851.28</v>
      </c>
      <c r="G116">
        <f t="shared" si="6"/>
        <v>10851.28</v>
      </c>
      <c r="H116" s="78">
        <f t="shared" si="7"/>
        <v>0</v>
      </c>
    </row>
    <row r="117" spans="2:8" ht="15.75" x14ac:dyDescent="0.25">
      <c r="B117" s="73" t="s">
        <v>324</v>
      </c>
      <c r="C117" s="52" t="s">
        <v>198</v>
      </c>
      <c r="D117" s="53">
        <v>571.12</v>
      </c>
      <c r="E117" s="54">
        <v>1</v>
      </c>
      <c r="F117" s="55">
        <f t="shared" si="8"/>
        <v>571.12</v>
      </c>
      <c r="G117">
        <f t="shared" si="6"/>
        <v>571.12</v>
      </c>
      <c r="H117" s="78">
        <f t="shared" si="7"/>
        <v>0</v>
      </c>
    </row>
    <row r="118" spans="2:8" ht="15.75" x14ac:dyDescent="0.25">
      <c r="B118" s="73" t="s">
        <v>322</v>
      </c>
      <c r="C118" s="52" t="s">
        <v>198</v>
      </c>
      <c r="D118" s="53">
        <v>571.12</v>
      </c>
      <c r="E118" s="54">
        <v>38</v>
      </c>
      <c r="F118" s="55">
        <f t="shared" si="8"/>
        <v>21702.560000000001</v>
      </c>
      <c r="G118">
        <f t="shared" si="6"/>
        <v>21702.560000000001</v>
      </c>
      <c r="H118" s="78">
        <f t="shared" si="7"/>
        <v>0</v>
      </c>
    </row>
    <row r="119" spans="2:8" ht="15.75" x14ac:dyDescent="0.25">
      <c r="B119" s="73" t="s">
        <v>286</v>
      </c>
      <c r="C119" s="52" t="s">
        <v>198</v>
      </c>
      <c r="D119" s="53">
        <v>571.12</v>
      </c>
      <c r="E119" s="54">
        <v>20</v>
      </c>
      <c r="F119" s="55">
        <f t="shared" si="8"/>
        <v>11422.4</v>
      </c>
      <c r="G119">
        <f t="shared" si="6"/>
        <v>11422.4</v>
      </c>
      <c r="H119" s="78">
        <f t="shared" si="7"/>
        <v>0</v>
      </c>
    </row>
    <row r="120" spans="2:8" ht="15.75" x14ac:dyDescent="0.25">
      <c r="B120" s="73" t="s">
        <v>289</v>
      </c>
      <c r="C120" s="52" t="s">
        <v>194</v>
      </c>
      <c r="D120" s="53">
        <v>571.12</v>
      </c>
      <c r="E120" s="54">
        <v>4</v>
      </c>
      <c r="F120" s="55">
        <f t="shared" si="8"/>
        <v>2284.48</v>
      </c>
      <c r="G120">
        <f t="shared" si="6"/>
        <v>2284.48</v>
      </c>
      <c r="H120" s="78">
        <f t="shared" si="7"/>
        <v>0</v>
      </c>
    </row>
    <row r="121" spans="2:8" ht="15.75" x14ac:dyDescent="0.25">
      <c r="B121" s="73" t="s">
        <v>290</v>
      </c>
      <c r="C121" s="52" t="s">
        <v>194</v>
      </c>
      <c r="D121" s="53">
        <v>571.12</v>
      </c>
      <c r="E121" s="54">
        <v>22</v>
      </c>
      <c r="F121" s="55">
        <f t="shared" si="8"/>
        <v>12564.64</v>
      </c>
      <c r="G121">
        <f t="shared" si="6"/>
        <v>12564.64</v>
      </c>
      <c r="H121" s="78">
        <f t="shared" si="7"/>
        <v>0</v>
      </c>
    </row>
    <row r="122" spans="2:8" ht="15.75" x14ac:dyDescent="0.25">
      <c r="B122" s="73" t="s">
        <v>291</v>
      </c>
      <c r="C122" s="52" t="s">
        <v>198</v>
      </c>
      <c r="D122" s="53">
        <v>571.12</v>
      </c>
      <c r="E122" s="54">
        <v>10</v>
      </c>
      <c r="F122" s="55">
        <v>5711.2</v>
      </c>
      <c r="G122">
        <f t="shared" si="6"/>
        <v>5711.2</v>
      </c>
      <c r="H122" s="78">
        <f t="shared" si="7"/>
        <v>0</v>
      </c>
    </row>
    <row r="123" spans="2:8" ht="15.75" x14ac:dyDescent="0.25">
      <c r="B123" s="73" t="s">
        <v>288</v>
      </c>
      <c r="C123" s="52" t="s">
        <v>194</v>
      </c>
      <c r="D123" s="53">
        <v>571.12</v>
      </c>
      <c r="E123" s="54">
        <v>11</v>
      </c>
      <c r="F123" s="55">
        <f t="shared" ref="F123:F154" si="9">+D123*E123</f>
        <v>6282.32</v>
      </c>
      <c r="G123">
        <f t="shared" si="6"/>
        <v>6282.32</v>
      </c>
      <c r="H123" s="78">
        <f t="shared" si="7"/>
        <v>0</v>
      </c>
    </row>
    <row r="124" spans="2:8" ht="15.75" x14ac:dyDescent="0.25">
      <c r="B124" s="73" t="s">
        <v>287</v>
      </c>
      <c r="C124" s="52" t="s">
        <v>194</v>
      </c>
      <c r="D124" s="53">
        <v>571.12</v>
      </c>
      <c r="E124" s="54">
        <v>9</v>
      </c>
      <c r="F124" s="55">
        <f t="shared" si="9"/>
        <v>5140.08</v>
      </c>
      <c r="G124">
        <f t="shared" si="6"/>
        <v>5140.08</v>
      </c>
      <c r="H124" s="78">
        <f t="shared" si="7"/>
        <v>0</v>
      </c>
    </row>
    <row r="125" spans="2:8" ht="15.75" x14ac:dyDescent="0.25">
      <c r="B125" s="73" t="s">
        <v>231</v>
      </c>
      <c r="C125" s="52" t="s">
        <v>194</v>
      </c>
      <c r="D125" s="53">
        <v>50</v>
      </c>
      <c r="E125" s="54">
        <v>5000</v>
      </c>
      <c r="F125" s="55">
        <f t="shared" si="9"/>
        <v>250000</v>
      </c>
      <c r="G125">
        <f t="shared" si="6"/>
        <v>250000</v>
      </c>
      <c r="H125" s="78">
        <f t="shared" si="7"/>
        <v>0</v>
      </c>
    </row>
    <row r="126" spans="2:8" ht="15.75" x14ac:dyDescent="0.25">
      <c r="B126" s="73" t="s">
        <v>232</v>
      </c>
      <c r="C126" s="52" t="s">
        <v>194</v>
      </c>
      <c r="D126" s="53">
        <v>15</v>
      </c>
      <c r="E126" s="54">
        <v>3950</v>
      </c>
      <c r="F126" s="55">
        <f t="shared" si="9"/>
        <v>59250</v>
      </c>
      <c r="G126">
        <f t="shared" si="6"/>
        <v>59250</v>
      </c>
      <c r="H126" s="78">
        <f t="shared" si="7"/>
        <v>0</v>
      </c>
    </row>
    <row r="127" spans="2:8" ht="15.75" x14ac:dyDescent="0.25">
      <c r="B127" s="72" t="s">
        <v>251</v>
      </c>
      <c r="C127" s="52" t="s">
        <v>198</v>
      </c>
      <c r="D127" s="53">
        <v>14500</v>
      </c>
      <c r="E127" s="54">
        <v>47</v>
      </c>
      <c r="F127" s="55">
        <f t="shared" si="9"/>
        <v>681500</v>
      </c>
      <c r="G127">
        <f t="shared" si="6"/>
        <v>681500</v>
      </c>
      <c r="H127" s="78">
        <f t="shared" si="7"/>
        <v>0</v>
      </c>
    </row>
    <row r="128" spans="2:8" ht="15.75" x14ac:dyDescent="0.25">
      <c r="B128" s="73" t="s">
        <v>250</v>
      </c>
      <c r="C128" s="52" t="s">
        <v>198</v>
      </c>
      <c r="D128" s="53">
        <v>15000</v>
      </c>
      <c r="E128" s="54">
        <v>10</v>
      </c>
      <c r="F128" s="55">
        <f t="shared" si="9"/>
        <v>150000</v>
      </c>
      <c r="G128">
        <f t="shared" si="6"/>
        <v>150000</v>
      </c>
      <c r="H128" s="78">
        <f t="shared" si="7"/>
        <v>0</v>
      </c>
    </row>
    <row r="129" spans="2:8" ht="15.75" x14ac:dyDescent="0.25">
      <c r="B129" s="73" t="s">
        <v>368</v>
      </c>
      <c r="C129" s="52" t="s">
        <v>194</v>
      </c>
      <c r="D129" s="53">
        <v>27595</v>
      </c>
      <c r="E129" s="54">
        <v>1</v>
      </c>
      <c r="F129" s="55">
        <f t="shared" si="9"/>
        <v>27595</v>
      </c>
      <c r="G129">
        <f t="shared" si="6"/>
        <v>27595</v>
      </c>
      <c r="H129" s="78">
        <f t="shared" si="7"/>
        <v>0</v>
      </c>
    </row>
    <row r="130" spans="2:8" ht="15.75" x14ac:dyDescent="0.25">
      <c r="B130" s="73" t="s">
        <v>223</v>
      </c>
      <c r="C130" s="52" t="s">
        <v>25</v>
      </c>
      <c r="D130" s="53">
        <v>250</v>
      </c>
      <c r="E130" s="54">
        <v>1</v>
      </c>
      <c r="F130" s="55">
        <f t="shared" si="9"/>
        <v>250</v>
      </c>
      <c r="G130">
        <f t="shared" si="6"/>
        <v>250</v>
      </c>
      <c r="H130" s="78">
        <f t="shared" si="7"/>
        <v>0</v>
      </c>
    </row>
    <row r="131" spans="2:8" ht="15.75" x14ac:dyDescent="0.25">
      <c r="B131" s="73" t="s">
        <v>256</v>
      </c>
      <c r="C131" s="52" t="s">
        <v>194</v>
      </c>
      <c r="D131" s="53">
        <v>51250</v>
      </c>
      <c r="E131" s="54">
        <v>6</v>
      </c>
      <c r="F131" s="55">
        <f t="shared" si="9"/>
        <v>307500</v>
      </c>
      <c r="G131">
        <f t="shared" si="6"/>
        <v>307500</v>
      </c>
      <c r="H131" s="78">
        <f t="shared" si="7"/>
        <v>0</v>
      </c>
    </row>
    <row r="132" spans="2:8" ht="15.75" x14ac:dyDescent="0.25">
      <c r="B132" s="73" t="s">
        <v>238</v>
      </c>
      <c r="C132" s="52" t="s">
        <v>198</v>
      </c>
      <c r="D132" s="53">
        <v>850</v>
      </c>
      <c r="E132" s="54">
        <v>18</v>
      </c>
      <c r="F132" s="55">
        <f t="shared" si="9"/>
        <v>15300</v>
      </c>
      <c r="G132">
        <f t="shared" si="6"/>
        <v>15300</v>
      </c>
      <c r="H132" s="78">
        <f t="shared" si="7"/>
        <v>0</v>
      </c>
    </row>
    <row r="133" spans="2:8" ht="15.75" x14ac:dyDescent="0.25">
      <c r="B133" s="73" t="s">
        <v>193</v>
      </c>
      <c r="C133" s="52" t="s">
        <v>194</v>
      </c>
      <c r="D133" s="53">
        <v>176</v>
      </c>
      <c r="E133" s="54">
        <v>99</v>
      </c>
      <c r="F133" s="55">
        <f t="shared" si="9"/>
        <v>17424</v>
      </c>
      <c r="G133">
        <f t="shared" ref="G133:G196" si="10">+D133*E133</f>
        <v>17424</v>
      </c>
      <c r="H133" s="78">
        <f t="shared" ref="H133:H196" si="11">+F133-G133</f>
        <v>0</v>
      </c>
    </row>
    <row r="134" spans="2:8" ht="15.75" x14ac:dyDescent="0.25">
      <c r="B134" s="73" t="s">
        <v>195</v>
      </c>
      <c r="C134" s="52" t="s">
        <v>194</v>
      </c>
      <c r="D134" s="53">
        <v>80</v>
      </c>
      <c r="E134" s="54">
        <v>94</v>
      </c>
      <c r="F134" s="55">
        <f t="shared" si="9"/>
        <v>7520</v>
      </c>
      <c r="G134">
        <f t="shared" si="10"/>
        <v>7520</v>
      </c>
      <c r="H134" s="78">
        <f t="shared" si="11"/>
        <v>0</v>
      </c>
    </row>
    <row r="135" spans="2:8" ht="15.75" x14ac:dyDescent="0.25">
      <c r="B135" s="73" t="s">
        <v>227</v>
      </c>
      <c r="C135" s="52" t="s">
        <v>65</v>
      </c>
      <c r="D135" s="53">
        <v>542.79999999999995</v>
      </c>
      <c r="E135" s="54">
        <v>13</v>
      </c>
      <c r="F135" s="55">
        <f t="shared" si="9"/>
        <v>7056.4</v>
      </c>
      <c r="G135">
        <f t="shared" si="10"/>
        <v>7056.4</v>
      </c>
      <c r="H135" s="78">
        <f t="shared" si="11"/>
        <v>0</v>
      </c>
    </row>
    <row r="136" spans="2:8" ht="15.75" x14ac:dyDescent="0.25">
      <c r="B136" s="73" t="s">
        <v>226</v>
      </c>
      <c r="C136" s="52" t="s">
        <v>65</v>
      </c>
      <c r="D136" s="53">
        <v>336.3</v>
      </c>
      <c r="E136" s="54">
        <v>910</v>
      </c>
      <c r="F136" s="55">
        <f t="shared" si="9"/>
        <v>306033</v>
      </c>
      <c r="G136">
        <f t="shared" si="10"/>
        <v>306033</v>
      </c>
      <c r="H136" s="78">
        <f t="shared" si="11"/>
        <v>0</v>
      </c>
    </row>
    <row r="137" spans="2:8" ht="15.75" x14ac:dyDescent="0.25">
      <c r="B137" s="73" t="s">
        <v>239</v>
      </c>
      <c r="C137" s="52" t="s">
        <v>194</v>
      </c>
      <c r="D137" s="53">
        <v>495</v>
      </c>
      <c r="E137" s="54">
        <v>18</v>
      </c>
      <c r="F137" s="55">
        <f t="shared" si="9"/>
        <v>8910</v>
      </c>
      <c r="G137">
        <f t="shared" si="10"/>
        <v>8910</v>
      </c>
      <c r="H137" s="78">
        <f t="shared" si="11"/>
        <v>0</v>
      </c>
    </row>
    <row r="138" spans="2:8" ht="15.75" x14ac:dyDescent="0.25">
      <c r="B138" s="72" t="s">
        <v>190</v>
      </c>
      <c r="C138" s="52" t="s">
        <v>191</v>
      </c>
      <c r="D138" s="53">
        <v>1528.1</v>
      </c>
      <c r="E138" s="54">
        <v>254</v>
      </c>
      <c r="F138" s="55">
        <f t="shared" si="9"/>
        <v>388137.39999999997</v>
      </c>
      <c r="G138">
        <f t="shared" si="10"/>
        <v>388137.39999999997</v>
      </c>
      <c r="H138" s="78">
        <f t="shared" si="11"/>
        <v>0</v>
      </c>
    </row>
    <row r="139" spans="2:8" ht="15.75" x14ac:dyDescent="0.25">
      <c r="B139" s="73" t="s">
        <v>228</v>
      </c>
      <c r="C139" s="52" t="s">
        <v>65</v>
      </c>
      <c r="D139" s="53">
        <v>750</v>
      </c>
      <c r="E139" s="54">
        <v>10</v>
      </c>
      <c r="F139" s="55">
        <f t="shared" si="9"/>
        <v>7500</v>
      </c>
      <c r="G139">
        <f t="shared" si="10"/>
        <v>7500</v>
      </c>
      <c r="H139" s="78">
        <f t="shared" si="11"/>
        <v>0</v>
      </c>
    </row>
    <row r="140" spans="2:8" ht="15.75" x14ac:dyDescent="0.25">
      <c r="B140" s="73" t="s">
        <v>229</v>
      </c>
      <c r="C140" s="52" t="s">
        <v>65</v>
      </c>
      <c r="D140" s="53">
        <v>801</v>
      </c>
      <c r="E140" s="54">
        <v>8</v>
      </c>
      <c r="F140" s="55">
        <f t="shared" si="9"/>
        <v>6408</v>
      </c>
      <c r="G140">
        <f t="shared" si="10"/>
        <v>6408</v>
      </c>
      <c r="H140" s="78">
        <f t="shared" si="11"/>
        <v>0</v>
      </c>
    </row>
    <row r="141" spans="2:8" ht="15.75" x14ac:dyDescent="0.25">
      <c r="B141" s="73" t="s">
        <v>388</v>
      </c>
      <c r="C141" s="52" t="s">
        <v>194</v>
      </c>
      <c r="D141" s="53">
        <v>250</v>
      </c>
      <c r="E141" s="54">
        <v>6</v>
      </c>
      <c r="F141" s="55">
        <f t="shared" si="9"/>
        <v>1500</v>
      </c>
      <c r="G141">
        <f t="shared" si="10"/>
        <v>1500</v>
      </c>
      <c r="H141" s="78">
        <f t="shared" si="11"/>
        <v>0</v>
      </c>
    </row>
    <row r="142" spans="2:8" ht="15.75" x14ac:dyDescent="0.25">
      <c r="B142" s="72" t="s">
        <v>192</v>
      </c>
      <c r="C142" s="52" t="s">
        <v>191</v>
      </c>
      <c r="D142" s="53">
        <v>1528.1</v>
      </c>
      <c r="E142" s="54">
        <v>212</v>
      </c>
      <c r="F142" s="55">
        <f t="shared" si="9"/>
        <v>323957.19999999995</v>
      </c>
      <c r="G142">
        <f t="shared" si="10"/>
        <v>323957.19999999995</v>
      </c>
      <c r="H142" s="78">
        <f t="shared" si="11"/>
        <v>0</v>
      </c>
    </row>
    <row r="143" spans="2:8" ht="15.75" x14ac:dyDescent="0.25">
      <c r="B143" s="73" t="s">
        <v>304</v>
      </c>
      <c r="C143" s="52" t="s">
        <v>194</v>
      </c>
      <c r="D143" s="53">
        <v>250</v>
      </c>
      <c r="E143" s="54">
        <v>9</v>
      </c>
      <c r="F143" s="55">
        <f t="shared" si="9"/>
        <v>2250</v>
      </c>
      <c r="G143">
        <f t="shared" si="10"/>
        <v>2250</v>
      </c>
      <c r="H143" s="78">
        <f t="shared" si="11"/>
        <v>0</v>
      </c>
    </row>
    <row r="144" spans="2:8" ht="15.75" x14ac:dyDescent="0.25">
      <c r="B144" s="73" t="s">
        <v>263</v>
      </c>
      <c r="C144" s="52" t="s">
        <v>25</v>
      </c>
      <c r="D144" s="53">
        <v>250</v>
      </c>
      <c r="E144" s="54">
        <v>5</v>
      </c>
      <c r="F144" s="55">
        <f t="shared" si="9"/>
        <v>1250</v>
      </c>
      <c r="G144">
        <f t="shared" si="10"/>
        <v>1250</v>
      </c>
      <c r="H144" s="78">
        <f t="shared" si="11"/>
        <v>0</v>
      </c>
    </row>
    <row r="145" spans="2:8" ht="15.75" x14ac:dyDescent="0.25">
      <c r="B145" s="73" t="s">
        <v>379</v>
      </c>
      <c r="C145" s="52" t="s">
        <v>198</v>
      </c>
      <c r="D145" s="53">
        <v>250</v>
      </c>
      <c r="E145" s="54">
        <v>55</v>
      </c>
      <c r="F145" s="55">
        <f t="shared" si="9"/>
        <v>13750</v>
      </c>
      <c r="G145">
        <f t="shared" si="10"/>
        <v>13750</v>
      </c>
      <c r="H145" s="78">
        <f t="shared" si="11"/>
        <v>0</v>
      </c>
    </row>
    <row r="146" spans="2:8" ht="15.75" x14ac:dyDescent="0.25">
      <c r="B146" s="73" t="s">
        <v>212</v>
      </c>
      <c r="C146" s="52" t="s">
        <v>25</v>
      </c>
      <c r="D146" s="53">
        <v>250</v>
      </c>
      <c r="E146" s="54">
        <v>18</v>
      </c>
      <c r="F146" s="55">
        <f t="shared" si="9"/>
        <v>4500</v>
      </c>
      <c r="G146">
        <f t="shared" si="10"/>
        <v>4500</v>
      </c>
      <c r="H146" s="78">
        <f t="shared" si="11"/>
        <v>0</v>
      </c>
    </row>
    <row r="147" spans="2:8" ht="15.75" x14ac:dyDescent="0.25">
      <c r="B147" s="73" t="s">
        <v>200</v>
      </c>
      <c r="C147" s="52" t="s">
        <v>191</v>
      </c>
      <c r="D147" s="53">
        <v>1591.4</v>
      </c>
      <c r="E147" s="54">
        <v>3</v>
      </c>
      <c r="F147" s="55">
        <f t="shared" si="9"/>
        <v>4774.2000000000007</v>
      </c>
      <c r="G147">
        <f t="shared" si="10"/>
        <v>4774.2000000000007</v>
      </c>
      <c r="H147" s="78">
        <f t="shared" si="11"/>
        <v>0</v>
      </c>
    </row>
    <row r="148" spans="2:8" ht="15.75" x14ac:dyDescent="0.25">
      <c r="B148" s="73" t="s">
        <v>199</v>
      </c>
      <c r="C148" s="52" t="s">
        <v>191</v>
      </c>
      <c r="D148" s="53">
        <v>5349.75</v>
      </c>
      <c r="E148" s="54">
        <v>3</v>
      </c>
      <c r="F148" s="55">
        <f t="shared" si="9"/>
        <v>16049.25</v>
      </c>
      <c r="G148">
        <f t="shared" si="10"/>
        <v>16049.25</v>
      </c>
      <c r="H148" s="78">
        <f t="shared" si="11"/>
        <v>0</v>
      </c>
    </row>
    <row r="149" spans="2:8" ht="15.75" x14ac:dyDescent="0.25">
      <c r="B149" s="73" t="s">
        <v>302</v>
      </c>
      <c r="C149" s="52" t="s">
        <v>194</v>
      </c>
      <c r="D149" s="53">
        <v>6300</v>
      </c>
      <c r="E149" s="54">
        <v>1</v>
      </c>
      <c r="F149" s="55">
        <f t="shared" si="9"/>
        <v>6300</v>
      </c>
      <c r="G149">
        <f t="shared" si="10"/>
        <v>6300</v>
      </c>
      <c r="H149" s="78">
        <f t="shared" si="11"/>
        <v>0</v>
      </c>
    </row>
    <row r="150" spans="2:8" ht="15.75" x14ac:dyDescent="0.25">
      <c r="B150" s="73" t="s">
        <v>354</v>
      </c>
      <c r="C150" s="52" t="s">
        <v>194</v>
      </c>
      <c r="D150" s="53">
        <v>175</v>
      </c>
      <c r="E150" s="54">
        <v>147</v>
      </c>
      <c r="F150" s="55">
        <f t="shared" si="9"/>
        <v>25725</v>
      </c>
      <c r="G150">
        <f t="shared" si="10"/>
        <v>25725</v>
      </c>
      <c r="H150" s="78">
        <f t="shared" si="11"/>
        <v>0</v>
      </c>
    </row>
    <row r="151" spans="2:8" ht="15.75" x14ac:dyDescent="0.25">
      <c r="B151" s="73" t="s">
        <v>307</v>
      </c>
      <c r="C151" s="52" t="s">
        <v>118</v>
      </c>
      <c r="D151" s="53">
        <v>431</v>
      </c>
      <c r="E151" s="54">
        <v>2</v>
      </c>
      <c r="F151" s="55">
        <f t="shared" si="9"/>
        <v>862</v>
      </c>
      <c r="G151">
        <f t="shared" si="10"/>
        <v>862</v>
      </c>
      <c r="H151" s="78">
        <f t="shared" si="11"/>
        <v>0</v>
      </c>
    </row>
    <row r="152" spans="2:8" ht="15.75" x14ac:dyDescent="0.25">
      <c r="B152" s="73" t="s">
        <v>305</v>
      </c>
      <c r="C152" s="52" t="s">
        <v>194</v>
      </c>
      <c r="D152" s="53">
        <v>132</v>
      </c>
      <c r="E152" s="54">
        <v>3</v>
      </c>
      <c r="F152" s="55">
        <f t="shared" si="9"/>
        <v>396</v>
      </c>
      <c r="G152">
        <f t="shared" si="10"/>
        <v>396</v>
      </c>
      <c r="H152" s="78">
        <f t="shared" si="11"/>
        <v>0</v>
      </c>
    </row>
    <row r="153" spans="2:8" ht="15.75" x14ac:dyDescent="0.25">
      <c r="B153" s="73" t="s">
        <v>296</v>
      </c>
      <c r="C153" s="52" t="s">
        <v>198</v>
      </c>
      <c r="D153" s="53">
        <v>1200</v>
      </c>
      <c r="E153" s="54">
        <v>2</v>
      </c>
      <c r="F153" s="55">
        <f t="shared" si="9"/>
        <v>2400</v>
      </c>
      <c r="G153">
        <f t="shared" si="10"/>
        <v>2400</v>
      </c>
      <c r="H153" s="78">
        <f t="shared" si="11"/>
        <v>0</v>
      </c>
    </row>
    <row r="154" spans="2:8" ht="15.75" x14ac:dyDescent="0.25">
      <c r="B154" s="73" t="s">
        <v>365</v>
      </c>
      <c r="C154" s="52" t="s">
        <v>194</v>
      </c>
      <c r="D154" s="53">
        <v>61950</v>
      </c>
      <c r="E154" s="54">
        <v>1</v>
      </c>
      <c r="F154" s="55">
        <f t="shared" si="9"/>
        <v>61950</v>
      </c>
      <c r="G154">
        <f t="shared" si="10"/>
        <v>61950</v>
      </c>
      <c r="H154" s="78">
        <f t="shared" si="11"/>
        <v>0</v>
      </c>
    </row>
    <row r="155" spans="2:8" ht="15.75" x14ac:dyDescent="0.25">
      <c r="B155" s="73" t="s">
        <v>308</v>
      </c>
      <c r="C155" s="52" t="s">
        <v>194</v>
      </c>
      <c r="D155" s="53">
        <v>20</v>
      </c>
      <c r="E155" s="54">
        <v>41</v>
      </c>
      <c r="F155" s="55">
        <f t="shared" ref="F155:F179" si="12">+D155*E155</f>
        <v>820</v>
      </c>
      <c r="G155">
        <f t="shared" si="10"/>
        <v>820</v>
      </c>
      <c r="H155" s="78">
        <f t="shared" si="11"/>
        <v>0</v>
      </c>
    </row>
    <row r="156" spans="2:8" ht="15.75" x14ac:dyDescent="0.25">
      <c r="B156" s="73" t="s">
        <v>367</v>
      </c>
      <c r="C156" s="52" t="s">
        <v>194</v>
      </c>
      <c r="D156" s="53">
        <v>5250</v>
      </c>
      <c r="E156" s="54">
        <v>1</v>
      </c>
      <c r="F156" s="55">
        <f t="shared" si="12"/>
        <v>5250</v>
      </c>
      <c r="G156">
        <f t="shared" si="10"/>
        <v>5250</v>
      </c>
      <c r="H156" s="78">
        <f t="shared" si="11"/>
        <v>0</v>
      </c>
    </row>
    <row r="157" spans="2:8" ht="15.75" x14ac:dyDescent="0.25">
      <c r="B157" s="73" t="s">
        <v>339</v>
      </c>
      <c r="C157" s="52" t="s">
        <v>25</v>
      </c>
      <c r="D157" s="53">
        <v>300</v>
      </c>
      <c r="E157" s="54">
        <v>3</v>
      </c>
      <c r="F157" s="55">
        <f t="shared" si="12"/>
        <v>900</v>
      </c>
      <c r="G157">
        <f t="shared" si="10"/>
        <v>900</v>
      </c>
      <c r="H157" s="78">
        <f t="shared" si="11"/>
        <v>0</v>
      </c>
    </row>
    <row r="158" spans="2:8" ht="15.75" x14ac:dyDescent="0.25">
      <c r="B158" s="73" t="s">
        <v>340</v>
      </c>
      <c r="C158" s="52" t="s">
        <v>25</v>
      </c>
      <c r="D158" s="53">
        <v>300</v>
      </c>
      <c r="E158" s="54">
        <v>2</v>
      </c>
      <c r="F158" s="55">
        <f t="shared" si="12"/>
        <v>600</v>
      </c>
      <c r="G158">
        <f t="shared" si="10"/>
        <v>600</v>
      </c>
      <c r="H158" s="78">
        <f t="shared" si="11"/>
        <v>0</v>
      </c>
    </row>
    <row r="159" spans="2:8" ht="15.75" x14ac:dyDescent="0.25">
      <c r="B159" s="73" t="s">
        <v>265</v>
      </c>
      <c r="C159" s="52" t="s">
        <v>198</v>
      </c>
      <c r="D159" s="53">
        <v>2500</v>
      </c>
      <c r="E159" s="54">
        <v>2</v>
      </c>
      <c r="F159" s="55">
        <f t="shared" si="12"/>
        <v>5000</v>
      </c>
      <c r="G159">
        <f t="shared" si="10"/>
        <v>5000</v>
      </c>
      <c r="H159" s="78">
        <f t="shared" si="11"/>
        <v>0</v>
      </c>
    </row>
    <row r="160" spans="2:8" ht="15.75" x14ac:dyDescent="0.25">
      <c r="B160" s="73" t="s">
        <v>348</v>
      </c>
      <c r="C160" s="52" t="s">
        <v>194</v>
      </c>
      <c r="D160" s="53">
        <v>55.46</v>
      </c>
      <c r="E160" s="54">
        <v>2</v>
      </c>
      <c r="F160" s="55">
        <f t="shared" si="12"/>
        <v>110.92</v>
      </c>
      <c r="G160">
        <f t="shared" si="10"/>
        <v>110.92</v>
      </c>
      <c r="H160" s="78">
        <f t="shared" si="11"/>
        <v>0</v>
      </c>
    </row>
    <row r="161" spans="2:8" ht="15.75" x14ac:dyDescent="0.25">
      <c r="B161" s="73" t="s">
        <v>275</v>
      </c>
      <c r="C161" s="52" t="s">
        <v>194</v>
      </c>
      <c r="D161" s="53">
        <v>250</v>
      </c>
      <c r="E161" s="54">
        <v>2</v>
      </c>
      <c r="F161" s="55">
        <f t="shared" si="12"/>
        <v>500</v>
      </c>
      <c r="G161">
        <f t="shared" si="10"/>
        <v>500</v>
      </c>
      <c r="H161" s="78">
        <f t="shared" si="11"/>
        <v>0</v>
      </c>
    </row>
    <row r="162" spans="2:8" ht="15.75" x14ac:dyDescent="0.25">
      <c r="B162" s="73" t="s">
        <v>319</v>
      </c>
      <c r="C162" s="52" t="s">
        <v>194</v>
      </c>
      <c r="D162" s="53">
        <v>281</v>
      </c>
      <c r="E162" s="54">
        <v>3</v>
      </c>
      <c r="F162" s="55">
        <f t="shared" si="12"/>
        <v>843</v>
      </c>
      <c r="G162">
        <f t="shared" si="10"/>
        <v>843</v>
      </c>
      <c r="H162" s="78">
        <f t="shared" si="11"/>
        <v>0</v>
      </c>
    </row>
    <row r="163" spans="2:8" ht="15.75" x14ac:dyDescent="0.25">
      <c r="B163" s="73" t="s">
        <v>257</v>
      </c>
      <c r="C163" s="52" t="s">
        <v>198</v>
      </c>
      <c r="D163" s="53">
        <v>2230</v>
      </c>
      <c r="E163" s="54">
        <v>1</v>
      </c>
      <c r="F163" s="55">
        <f t="shared" si="12"/>
        <v>2230</v>
      </c>
      <c r="G163">
        <f t="shared" si="10"/>
        <v>2230</v>
      </c>
      <c r="H163" s="78">
        <f t="shared" si="11"/>
        <v>0</v>
      </c>
    </row>
    <row r="164" spans="2:8" ht="15.75" x14ac:dyDescent="0.25">
      <c r="B164" s="73" t="s">
        <v>240</v>
      </c>
      <c r="C164" s="52" t="s">
        <v>194</v>
      </c>
      <c r="D164" s="53">
        <v>50</v>
      </c>
      <c r="E164" s="54">
        <v>73</v>
      </c>
      <c r="F164" s="55">
        <f t="shared" si="12"/>
        <v>3650</v>
      </c>
      <c r="G164">
        <f t="shared" si="10"/>
        <v>3650</v>
      </c>
      <c r="H164" s="78">
        <f t="shared" si="11"/>
        <v>0</v>
      </c>
    </row>
    <row r="165" spans="2:8" ht="15.75" x14ac:dyDescent="0.25">
      <c r="B165" s="73" t="s">
        <v>241</v>
      </c>
      <c r="C165" s="52" t="s">
        <v>198</v>
      </c>
      <c r="D165" s="53">
        <v>400</v>
      </c>
      <c r="E165" s="54">
        <v>1</v>
      </c>
      <c r="F165" s="55">
        <f t="shared" si="12"/>
        <v>400</v>
      </c>
      <c r="G165">
        <f t="shared" si="10"/>
        <v>400</v>
      </c>
      <c r="H165" s="78">
        <f t="shared" si="11"/>
        <v>0</v>
      </c>
    </row>
    <row r="166" spans="2:8" ht="15.75" x14ac:dyDescent="0.25">
      <c r="B166" s="73" t="s">
        <v>334</v>
      </c>
      <c r="C166" s="52" t="s">
        <v>194</v>
      </c>
      <c r="D166" s="53">
        <v>330</v>
      </c>
      <c r="E166" s="54">
        <v>36</v>
      </c>
      <c r="F166" s="55">
        <f t="shared" si="12"/>
        <v>11880</v>
      </c>
      <c r="G166">
        <f t="shared" si="10"/>
        <v>11880</v>
      </c>
      <c r="H166" s="78">
        <f t="shared" si="11"/>
        <v>0</v>
      </c>
    </row>
    <row r="167" spans="2:8" ht="15.75" x14ac:dyDescent="0.25">
      <c r="B167" s="73" t="s">
        <v>270</v>
      </c>
      <c r="C167" s="52" t="s">
        <v>194</v>
      </c>
      <c r="D167" s="53">
        <v>2100</v>
      </c>
      <c r="E167" s="54">
        <v>7</v>
      </c>
      <c r="F167" s="55">
        <f t="shared" si="12"/>
        <v>14700</v>
      </c>
      <c r="G167">
        <f t="shared" si="10"/>
        <v>14700</v>
      </c>
      <c r="H167" s="78">
        <f t="shared" si="11"/>
        <v>0</v>
      </c>
    </row>
    <row r="168" spans="2:8" ht="15.75" x14ac:dyDescent="0.25">
      <c r="B168" s="73" t="s">
        <v>203</v>
      </c>
      <c r="C168" s="52" t="s">
        <v>118</v>
      </c>
      <c r="D168" s="53">
        <v>115.64</v>
      </c>
      <c r="E168" s="54">
        <v>887</v>
      </c>
      <c r="F168" s="55">
        <f t="shared" si="12"/>
        <v>102572.68000000001</v>
      </c>
      <c r="G168">
        <f t="shared" si="10"/>
        <v>102572.68000000001</v>
      </c>
      <c r="H168" s="78">
        <f t="shared" si="11"/>
        <v>0</v>
      </c>
    </row>
    <row r="169" spans="2:8" ht="15.75" x14ac:dyDescent="0.25">
      <c r="B169" s="73" t="s">
        <v>341</v>
      </c>
      <c r="C169" s="52" t="s">
        <v>25</v>
      </c>
      <c r="D169" s="53">
        <v>250</v>
      </c>
      <c r="E169" s="54">
        <v>2</v>
      </c>
      <c r="F169" s="55">
        <f t="shared" si="12"/>
        <v>500</v>
      </c>
      <c r="G169">
        <f t="shared" si="10"/>
        <v>500</v>
      </c>
      <c r="H169" s="78">
        <f t="shared" si="11"/>
        <v>0</v>
      </c>
    </row>
    <row r="170" spans="2:8" ht="15.75" x14ac:dyDescent="0.25">
      <c r="B170" s="73" t="s">
        <v>272</v>
      </c>
      <c r="C170" s="52" t="s">
        <v>198</v>
      </c>
      <c r="D170" s="53">
        <v>873.2</v>
      </c>
      <c r="E170" s="54">
        <v>2</v>
      </c>
      <c r="F170" s="55">
        <f t="shared" si="12"/>
        <v>1746.4</v>
      </c>
      <c r="G170">
        <f t="shared" si="10"/>
        <v>1746.4</v>
      </c>
      <c r="H170" s="78">
        <f t="shared" si="11"/>
        <v>0</v>
      </c>
    </row>
    <row r="171" spans="2:8" ht="15.75" x14ac:dyDescent="0.25">
      <c r="B171" s="73" t="s">
        <v>293</v>
      </c>
      <c r="C171" s="52" t="s">
        <v>198</v>
      </c>
      <c r="D171" s="53">
        <v>873.2</v>
      </c>
      <c r="E171" s="54">
        <v>4</v>
      </c>
      <c r="F171" s="55">
        <f t="shared" si="12"/>
        <v>3492.8</v>
      </c>
      <c r="G171">
        <f t="shared" si="10"/>
        <v>3492.8</v>
      </c>
      <c r="H171" s="78">
        <f t="shared" si="11"/>
        <v>0</v>
      </c>
    </row>
    <row r="172" spans="2:8" ht="15.75" x14ac:dyDescent="0.25">
      <c r="B172" s="73" t="s">
        <v>372</v>
      </c>
      <c r="C172" s="52" t="s">
        <v>198</v>
      </c>
      <c r="D172" s="53">
        <v>1150.5</v>
      </c>
      <c r="E172" s="54">
        <v>1</v>
      </c>
      <c r="F172" s="55">
        <f t="shared" si="12"/>
        <v>1150.5</v>
      </c>
      <c r="G172">
        <f t="shared" si="10"/>
        <v>1150.5</v>
      </c>
      <c r="H172" s="78">
        <f t="shared" si="11"/>
        <v>0</v>
      </c>
    </row>
    <row r="173" spans="2:8" ht="15.75" x14ac:dyDescent="0.25">
      <c r="B173" s="73" t="s">
        <v>235</v>
      </c>
      <c r="C173" s="52" t="s">
        <v>198</v>
      </c>
      <c r="D173" s="53">
        <v>1150.5</v>
      </c>
      <c r="E173" s="54">
        <v>30</v>
      </c>
      <c r="F173" s="55">
        <f t="shared" si="12"/>
        <v>34515</v>
      </c>
      <c r="G173">
        <f t="shared" si="10"/>
        <v>34515</v>
      </c>
      <c r="H173" s="78">
        <f t="shared" si="11"/>
        <v>0</v>
      </c>
    </row>
    <row r="174" spans="2:8" ht="15.75" x14ac:dyDescent="0.25">
      <c r="B174" s="73" t="s">
        <v>260</v>
      </c>
      <c r="C174" s="52" t="s">
        <v>198</v>
      </c>
      <c r="D174" s="53">
        <v>170</v>
      </c>
      <c r="E174" s="54">
        <v>1</v>
      </c>
      <c r="F174" s="55">
        <f t="shared" si="12"/>
        <v>170</v>
      </c>
      <c r="G174">
        <f t="shared" si="10"/>
        <v>170</v>
      </c>
      <c r="H174" s="78">
        <f t="shared" si="11"/>
        <v>0</v>
      </c>
    </row>
    <row r="175" spans="2:8" ht="15.75" x14ac:dyDescent="0.25">
      <c r="B175" s="73" t="s">
        <v>259</v>
      </c>
      <c r="C175" s="52" t="s">
        <v>198</v>
      </c>
      <c r="D175" s="53">
        <v>260</v>
      </c>
      <c r="E175" s="54">
        <v>2</v>
      </c>
      <c r="F175" s="55">
        <f t="shared" si="12"/>
        <v>520</v>
      </c>
      <c r="G175">
        <f t="shared" si="10"/>
        <v>520</v>
      </c>
      <c r="H175" s="78">
        <f t="shared" si="11"/>
        <v>0</v>
      </c>
    </row>
    <row r="176" spans="2:8" ht="15.75" x14ac:dyDescent="0.25">
      <c r="B176" s="73" t="s">
        <v>378</v>
      </c>
      <c r="C176" s="52" t="s">
        <v>194</v>
      </c>
      <c r="D176" s="53">
        <v>420</v>
      </c>
      <c r="E176" s="54">
        <v>69</v>
      </c>
      <c r="F176" s="55">
        <f t="shared" si="12"/>
        <v>28980</v>
      </c>
      <c r="G176">
        <f t="shared" si="10"/>
        <v>28980</v>
      </c>
      <c r="H176" s="78">
        <f t="shared" si="11"/>
        <v>0</v>
      </c>
    </row>
    <row r="177" spans="2:8" ht="15.75" x14ac:dyDescent="0.25">
      <c r="B177" s="73" t="s">
        <v>201</v>
      </c>
      <c r="C177" s="52" t="s">
        <v>191</v>
      </c>
      <c r="D177" s="53">
        <v>4239.8999999999996</v>
      </c>
      <c r="E177" s="54">
        <v>8</v>
      </c>
      <c r="F177" s="55">
        <f t="shared" si="12"/>
        <v>33919.199999999997</v>
      </c>
      <c r="G177">
        <f t="shared" si="10"/>
        <v>33919.199999999997</v>
      </c>
      <c r="H177" s="78">
        <f t="shared" si="11"/>
        <v>0</v>
      </c>
    </row>
    <row r="178" spans="2:8" ht="15.75" x14ac:dyDescent="0.25">
      <c r="B178" s="73" t="s">
        <v>371</v>
      </c>
      <c r="C178" s="52" t="s">
        <v>118</v>
      </c>
      <c r="D178" s="53">
        <v>100</v>
      </c>
      <c r="E178" s="54">
        <v>4</v>
      </c>
      <c r="F178" s="55">
        <f t="shared" si="12"/>
        <v>400</v>
      </c>
      <c r="G178">
        <f t="shared" si="10"/>
        <v>400</v>
      </c>
      <c r="H178" s="78">
        <f t="shared" si="11"/>
        <v>0</v>
      </c>
    </row>
    <row r="179" spans="2:8" ht="15.75" x14ac:dyDescent="0.25">
      <c r="B179" s="73" t="s">
        <v>202</v>
      </c>
      <c r="C179" s="52" t="s">
        <v>198</v>
      </c>
      <c r="D179" s="53">
        <v>4450</v>
      </c>
      <c r="E179" s="54">
        <v>113</v>
      </c>
      <c r="F179" s="55">
        <f t="shared" si="12"/>
        <v>502850</v>
      </c>
      <c r="G179">
        <f t="shared" si="10"/>
        <v>502850</v>
      </c>
      <c r="H179" s="78">
        <f t="shared" si="11"/>
        <v>0</v>
      </c>
    </row>
    <row r="180" spans="2:8" ht="15.75" x14ac:dyDescent="0.25">
      <c r="B180" s="73" t="s">
        <v>205</v>
      </c>
      <c r="C180" s="52" t="s">
        <v>194</v>
      </c>
      <c r="D180" s="53">
        <v>754</v>
      </c>
      <c r="E180" s="54">
        <v>1</v>
      </c>
      <c r="F180" s="55">
        <v>754</v>
      </c>
      <c r="G180">
        <f t="shared" si="10"/>
        <v>754</v>
      </c>
      <c r="H180" s="78">
        <f t="shared" si="11"/>
        <v>0</v>
      </c>
    </row>
    <row r="181" spans="2:8" ht="15.75" x14ac:dyDescent="0.25">
      <c r="B181" s="73" t="s">
        <v>253</v>
      </c>
      <c r="C181" s="52" t="s">
        <v>5</v>
      </c>
      <c r="D181" s="53">
        <v>563</v>
      </c>
      <c r="E181" s="54">
        <v>9</v>
      </c>
      <c r="F181" s="55">
        <f t="shared" ref="F181:F212" si="13">+D181*E181</f>
        <v>5067</v>
      </c>
      <c r="G181">
        <f t="shared" si="10"/>
        <v>5067</v>
      </c>
      <c r="H181" s="78">
        <f t="shared" si="11"/>
        <v>0</v>
      </c>
    </row>
    <row r="182" spans="2:8" ht="15.75" x14ac:dyDescent="0.25">
      <c r="B182" s="73" t="s">
        <v>278</v>
      </c>
      <c r="C182" s="52" t="s">
        <v>194</v>
      </c>
      <c r="D182" s="53">
        <v>820.1</v>
      </c>
      <c r="E182" s="54">
        <v>9</v>
      </c>
      <c r="F182" s="55">
        <f t="shared" si="13"/>
        <v>7380.9000000000005</v>
      </c>
      <c r="G182">
        <f t="shared" si="10"/>
        <v>7380.9000000000005</v>
      </c>
      <c r="H182" s="78">
        <f t="shared" si="11"/>
        <v>0</v>
      </c>
    </row>
    <row r="183" spans="2:8" ht="15.75" x14ac:dyDescent="0.25">
      <c r="B183" s="73" t="s">
        <v>277</v>
      </c>
      <c r="C183" s="52" t="s">
        <v>194</v>
      </c>
      <c r="D183" s="53">
        <v>820.1</v>
      </c>
      <c r="E183" s="54">
        <v>9</v>
      </c>
      <c r="F183" s="55">
        <f t="shared" si="13"/>
        <v>7380.9000000000005</v>
      </c>
      <c r="G183">
        <f t="shared" si="10"/>
        <v>7380.9000000000005</v>
      </c>
      <c r="H183" s="78">
        <f t="shared" si="11"/>
        <v>0</v>
      </c>
    </row>
    <row r="184" spans="2:8" ht="15.75" x14ac:dyDescent="0.25">
      <c r="B184" s="73" t="s">
        <v>279</v>
      </c>
      <c r="C184" s="52" t="s">
        <v>194</v>
      </c>
      <c r="D184" s="53">
        <v>820.1</v>
      </c>
      <c r="E184" s="54">
        <v>9</v>
      </c>
      <c r="F184" s="55">
        <f t="shared" si="13"/>
        <v>7380.9000000000005</v>
      </c>
      <c r="G184">
        <f t="shared" si="10"/>
        <v>7380.9000000000005</v>
      </c>
      <c r="H184" s="78">
        <f t="shared" si="11"/>
        <v>0</v>
      </c>
    </row>
    <row r="185" spans="2:8" ht="15.75" x14ac:dyDescent="0.25">
      <c r="B185" s="73" t="s">
        <v>281</v>
      </c>
      <c r="C185" s="52" t="s">
        <v>194</v>
      </c>
      <c r="D185" s="53">
        <v>820.1</v>
      </c>
      <c r="E185" s="54">
        <v>8</v>
      </c>
      <c r="F185" s="55">
        <f t="shared" si="13"/>
        <v>6560.8</v>
      </c>
      <c r="G185">
        <f t="shared" si="10"/>
        <v>6560.8</v>
      </c>
      <c r="H185" s="78">
        <f t="shared" si="11"/>
        <v>0</v>
      </c>
    </row>
    <row r="186" spans="2:8" ht="15.75" x14ac:dyDescent="0.25">
      <c r="B186" s="73" t="s">
        <v>280</v>
      </c>
      <c r="C186" s="52" t="s">
        <v>194</v>
      </c>
      <c r="D186" s="53">
        <v>820.1</v>
      </c>
      <c r="E186" s="54">
        <v>7</v>
      </c>
      <c r="F186" s="55">
        <f t="shared" si="13"/>
        <v>5740.7</v>
      </c>
      <c r="G186">
        <f t="shared" si="10"/>
        <v>5740.7</v>
      </c>
      <c r="H186" s="78">
        <f t="shared" si="11"/>
        <v>0</v>
      </c>
    </row>
    <row r="187" spans="2:8" ht="15.75" x14ac:dyDescent="0.25">
      <c r="B187" s="73" t="s">
        <v>284</v>
      </c>
      <c r="C187" s="52" t="s">
        <v>194</v>
      </c>
      <c r="D187" s="53">
        <v>820.1</v>
      </c>
      <c r="E187" s="54">
        <v>8</v>
      </c>
      <c r="F187" s="55">
        <f t="shared" si="13"/>
        <v>6560.8</v>
      </c>
      <c r="G187">
        <f t="shared" si="10"/>
        <v>6560.8</v>
      </c>
      <c r="H187" s="78">
        <f t="shared" si="11"/>
        <v>0</v>
      </c>
    </row>
    <row r="188" spans="2:8" ht="15.75" x14ac:dyDescent="0.25">
      <c r="B188" s="73" t="s">
        <v>285</v>
      </c>
      <c r="C188" s="52" t="s">
        <v>194</v>
      </c>
      <c r="D188" s="53">
        <v>820.1</v>
      </c>
      <c r="E188" s="54">
        <v>10</v>
      </c>
      <c r="F188" s="55">
        <f t="shared" si="13"/>
        <v>8201</v>
      </c>
      <c r="G188">
        <f t="shared" si="10"/>
        <v>8201</v>
      </c>
      <c r="H188" s="78">
        <f t="shared" si="11"/>
        <v>0</v>
      </c>
    </row>
    <row r="189" spans="2:8" ht="15.75" x14ac:dyDescent="0.25">
      <c r="B189" s="73" t="s">
        <v>283</v>
      </c>
      <c r="C189" s="52" t="s">
        <v>194</v>
      </c>
      <c r="D189" s="53">
        <v>820.1</v>
      </c>
      <c r="E189" s="54">
        <v>10</v>
      </c>
      <c r="F189" s="55">
        <f t="shared" si="13"/>
        <v>8201</v>
      </c>
      <c r="G189">
        <f t="shared" si="10"/>
        <v>8201</v>
      </c>
      <c r="H189" s="78">
        <f t="shared" si="11"/>
        <v>0</v>
      </c>
    </row>
    <row r="190" spans="2:8" ht="15.75" x14ac:dyDescent="0.25">
      <c r="B190" s="73" t="s">
        <v>282</v>
      </c>
      <c r="C190" s="52" t="s">
        <v>194</v>
      </c>
      <c r="D190" s="53">
        <v>820.1</v>
      </c>
      <c r="E190" s="54">
        <v>10</v>
      </c>
      <c r="F190" s="55">
        <f t="shared" si="13"/>
        <v>8201</v>
      </c>
      <c r="G190">
        <f t="shared" si="10"/>
        <v>8201</v>
      </c>
      <c r="H190" s="78">
        <f t="shared" si="11"/>
        <v>0</v>
      </c>
    </row>
    <row r="191" spans="2:8" ht="15.75" x14ac:dyDescent="0.25">
      <c r="B191" s="73" t="s">
        <v>276</v>
      </c>
      <c r="C191" s="52" t="s">
        <v>194</v>
      </c>
      <c r="D191" s="53">
        <v>820.1</v>
      </c>
      <c r="E191" s="54">
        <v>21</v>
      </c>
      <c r="F191" s="55">
        <f t="shared" si="13"/>
        <v>17222.100000000002</v>
      </c>
      <c r="G191">
        <f t="shared" si="10"/>
        <v>17222.100000000002</v>
      </c>
      <c r="H191" s="78">
        <f t="shared" si="11"/>
        <v>0</v>
      </c>
    </row>
    <row r="192" spans="2:8" ht="15.75" x14ac:dyDescent="0.25">
      <c r="B192" s="73" t="s">
        <v>331</v>
      </c>
      <c r="C192" s="52" t="s">
        <v>194</v>
      </c>
      <c r="D192" s="53">
        <v>50</v>
      </c>
      <c r="E192" s="54">
        <v>1</v>
      </c>
      <c r="F192" s="55">
        <f t="shared" si="13"/>
        <v>50</v>
      </c>
      <c r="G192">
        <f t="shared" si="10"/>
        <v>50</v>
      </c>
      <c r="H192" s="78">
        <f t="shared" si="11"/>
        <v>0</v>
      </c>
    </row>
    <row r="193" spans="2:8" ht="15.75" x14ac:dyDescent="0.25">
      <c r="B193" s="73" t="s">
        <v>355</v>
      </c>
      <c r="C193" s="52" t="s">
        <v>194</v>
      </c>
      <c r="D193" s="53">
        <v>200</v>
      </c>
      <c r="E193" s="54">
        <v>3</v>
      </c>
      <c r="F193" s="55">
        <f t="shared" si="13"/>
        <v>600</v>
      </c>
      <c r="G193">
        <f t="shared" si="10"/>
        <v>600</v>
      </c>
      <c r="H193" s="78">
        <f t="shared" si="11"/>
        <v>0</v>
      </c>
    </row>
    <row r="194" spans="2:8" ht="15.75" x14ac:dyDescent="0.25">
      <c r="B194" s="73" t="s">
        <v>420</v>
      </c>
      <c r="C194" s="52" t="s">
        <v>194</v>
      </c>
      <c r="D194" s="53">
        <v>6271.17</v>
      </c>
      <c r="E194" s="54">
        <v>1</v>
      </c>
      <c r="F194" s="55">
        <f t="shared" si="13"/>
        <v>6271.17</v>
      </c>
      <c r="G194">
        <f t="shared" si="10"/>
        <v>6271.17</v>
      </c>
      <c r="H194" s="78">
        <f t="shared" si="11"/>
        <v>0</v>
      </c>
    </row>
    <row r="195" spans="2:8" ht="15.75" x14ac:dyDescent="0.25">
      <c r="B195" s="73" t="s">
        <v>422</v>
      </c>
      <c r="C195" s="52" t="s">
        <v>194</v>
      </c>
      <c r="D195" s="53">
        <v>6271.17</v>
      </c>
      <c r="E195" s="54">
        <v>5</v>
      </c>
      <c r="F195" s="55">
        <f t="shared" si="13"/>
        <v>31355.85</v>
      </c>
      <c r="G195">
        <f t="shared" si="10"/>
        <v>31355.85</v>
      </c>
      <c r="H195" s="78">
        <f t="shared" si="11"/>
        <v>0</v>
      </c>
    </row>
    <row r="196" spans="2:8" ht="15.75" x14ac:dyDescent="0.25">
      <c r="B196" s="73" t="s">
        <v>403</v>
      </c>
      <c r="C196" s="52" t="s">
        <v>194</v>
      </c>
      <c r="D196" s="53">
        <v>8886.7199999999993</v>
      </c>
      <c r="E196" s="54">
        <v>2</v>
      </c>
      <c r="F196" s="55">
        <f t="shared" si="13"/>
        <v>17773.439999999999</v>
      </c>
      <c r="G196">
        <f t="shared" si="10"/>
        <v>17773.439999999999</v>
      </c>
      <c r="H196" s="78">
        <f t="shared" si="11"/>
        <v>0</v>
      </c>
    </row>
    <row r="197" spans="2:8" ht="15.75" x14ac:dyDescent="0.25">
      <c r="B197" s="73" t="s">
        <v>407</v>
      </c>
      <c r="C197" s="52" t="s">
        <v>194</v>
      </c>
      <c r="D197" s="53">
        <v>8886.7199999999993</v>
      </c>
      <c r="E197" s="54">
        <v>5</v>
      </c>
      <c r="F197" s="55">
        <f t="shared" si="13"/>
        <v>44433.599999999999</v>
      </c>
      <c r="G197">
        <f t="shared" ref="G197:G242" si="14">+D197*E197</f>
        <v>44433.599999999999</v>
      </c>
      <c r="H197" s="78">
        <f t="shared" ref="H197:H242" si="15">+F197-G197</f>
        <v>0</v>
      </c>
    </row>
    <row r="198" spans="2:8" ht="15.75" x14ac:dyDescent="0.25">
      <c r="B198" s="73" t="s">
        <v>419</v>
      </c>
      <c r="C198" s="52" t="s">
        <v>194</v>
      </c>
      <c r="D198" s="53">
        <v>6271.17</v>
      </c>
      <c r="E198" s="54">
        <v>2</v>
      </c>
      <c r="F198" s="55">
        <f t="shared" si="13"/>
        <v>12542.34</v>
      </c>
      <c r="G198">
        <f t="shared" si="14"/>
        <v>12542.34</v>
      </c>
      <c r="H198" s="78">
        <f t="shared" si="15"/>
        <v>0</v>
      </c>
    </row>
    <row r="199" spans="2:8" ht="15.75" x14ac:dyDescent="0.25">
      <c r="B199" s="73" t="s">
        <v>418</v>
      </c>
      <c r="C199" s="52" t="s">
        <v>194</v>
      </c>
      <c r="D199" s="53">
        <v>6271.17</v>
      </c>
      <c r="E199" s="54">
        <v>3</v>
      </c>
      <c r="F199" s="55">
        <f t="shared" si="13"/>
        <v>18813.510000000002</v>
      </c>
      <c r="G199">
        <f t="shared" si="14"/>
        <v>18813.510000000002</v>
      </c>
      <c r="H199" s="78">
        <f t="shared" si="15"/>
        <v>0</v>
      </c>
    </row>
    <row r="200" spans="2:8" ht="15.75" x14ac:dyDescent="0.25">
      <c r="B200" s="73" t="s">
        <v>430</v>
      </c>
      <c r="C200" s="52" t="s">
        <v>194</v>
      </c>
      <c r="D200" s="53">
        <v>6271.17</v>
      </c>
      <c r="E200" s="54">
        <v>1</v>
      </c>
      <c r="F200" s="55">
        <f t="shared" si="13"/>
        <v>6271.17</v>
      </c>
      <c r="G200">
        <f t="shared" si="14"/>
        <v>6271.17</v>
      </c>
      <c r="H200" s="78">
        <f t="shared" si="15"/>
        <v>0</v>
      </c>
    </row>
    <row r="201" spans="2:8" ht="15.75" x14ac:dyDescent="0.25">
      <c r="B201" s="73" t="s">
        <v>426</v>
      </c>
      <c r="C201" s="52" t="s">
        <v>194</v>
      </c>
      <c r="D201" s="53">
        <v>6271.17</v>
      </c>
      <c r="E201" s="54">
        <v>7</v>
      </c>
      <c r="F201" s="55">
        <f t="shared" si="13"/>
        <v>43898.19</v>
      </c>
      <c r="G201">
        <f t="shared" si="14"/>
        <v>43898.19</v>
      </c>
      <c r="H201" s="78">
        <f t="shared" si="15"/>
        <v>0</v>
      </c>
    </row>
    <row r="202" spans="2:8" ht="15.75" x14ac:dyDescent="0.25">
      <c r="B202" s="73" t="s">
        <v>427</v>
      </c>
      <c r="C202" s="52" t="s">
        <v>194</v>
      </c>
      <c r="D202" s="53">
        <v>6271.17</v>
      </c>
      <c r="E202" s="54">
        <v>4</v>
      </c>
      <c r="F202" s="55">
        <f t="shared" si="13"/>
        <v>25084.68</v>
      </c>
      <c r="G202">
        <f t="shared" si="14"/>
        <v>25084.68</v>
      </c>
      <c r="H202" s="78">
        <f t="shared" si="15"/>
        <v>0</v>
      </c>
    </row>
    <row r="203" spans="2:8" ht="15.75" x14ac:dyDescent="0.25">
      <c r="B203" s="73" t="s">
        <v>413</v>
      </c>
      <c r="C203" s="52" t="s">
        <v>194</v>
      </c>
      <c r="D203" s="53">
        <v>6271.17</v>
      </c>
      <c r="E203" s="54">
        <v>5</v>
      </c>
      <c r="F203" s="55">
        <f t="shared" si="13"/>
        <v>31355.85</v>
      </c>
      <c r="G203">
        <f t="shared" si="14"/>
        <v>31355.85</v>
      </c>
      <c r="H203" s="78">
        <f t="shared" si="15"/>
        <v>0</v>
      </c>
    </row>
    <row r="204" spans="2:8" ht="15.75" x14ac:dyDescent="0.25">
      <c r="B204" s="73" t="s">
        <v>406</v>
      </c>
      <c r="C204" s="52" t="s">
        <v>194</v>
      </c>
      <c r="D204" s="53">
        <v>7034</v>
      </c>
      <c r="E204" s="54">
        <v>2</v>
      </c>
      <c r="F204" s="55">
        <f t="shared" si="13"/>
        <v>14068</v>
      </c>
      <c r="G204">
        <f t="shared" si="14"/>
        <v>14068</v>
      </c>
      <c r="H204" s="78">
        <f t="shared" si="15"/>
        <v>0</v>
      </c>
    </row>
    <row r="205" spans="2:8" ht="15.75" x14ac:dyDescent="0.25">
      <c r="B205" s="73" t="s">
        <v>410</v>
      </c>
      <c r="C205" s="52" t="s">
        <v>194</v>
      </c>
      <c r="D205" s="53">
        <v>6271.17</v>
      </c>
      <c r="E205" s="54">
        <v>2</v>
      </c>
      <c r="F205" s="55">
        <f t="shared" si="13"/>
        <v>12542.34</v>
      </c>
      <c r="G205">
        <f t="shared" si="14"/>
        <v>12542.34</v>
      </c>
      <c r="H205" s="78">
        <f t="shared" si="15"/>
        <v>0</v>
      </c>
    </row>
    <row r="206" spans="2:8" ht="15.75" x14ac:dyDescent="0.25">
      <c r="B206" s="73" t="s">
        <v>405</v>
      </c>
      <c r="C206" s="52" t="s">
        <v>194</v>
      </c>
      <c r="D206" s="53">
        <v>7034</v>
      </c>
      <c r="E206" s="54">
        <v>1</v>
      </c>
      <c r="F206" s="55">
        <f t="shared" si="13"/>
        <v>7034</v>
      </c>
      <c r="G206">
        <f t="shared" si="14"/>
        <v>7034</v>
      </c>
      <c r="H206" s="78">
        <f t="shared" si="15"/>
        <v>0</v>
      </c>
    </row>
    <row r="207" spans="2:8" ht="15.75" x14ac:dyDescent="0.25">
      <c r="B207" s="73" t="s">
        <v>412</v>
      </c>
      <c r="C207" s="52" t="s">
        <v>194</v>
      </c>
      <c r="D207" s="53">
        <v>6271.17</v>
      </c>
      <c r="E207" s="54">
        <v>4</v>
      </c>
      <c r="F207" s="55">
        <f t="shared" si="13"/>
        <v>25084.68</v>
      </c>
      <c r="G207">
        <f t="shared" si="14"/>
        <v>25084.68</v>
      </c>
      <c r="H207" s="78">
        <f t="shared" si="15"/>
        <v>0</v>
      </c>
    </row>
    <row r="208" spans="2:8" ht="15.75" x14ac:dyDescent="0.25">
      <c r="B208" s="73" t="s">
        <v>415</v>
      </c>
      <c r="C208" s="52" t="s">
        <v>194</v>
      </c>
      <c r="D208" s="53">
        <v>6271.17</v>
      </c>
      <c r="E208" s="54">
        <v>7</v>
      </c>
      <c r="F208" s="55">
        <f t="shared" si="13"/>
        <v>43898.19</v>
      </c>
      <c r="G208">
        <f t="shared" si="14"/>
        <v>43898.19</v>
      </c>
      <c r="H208" s="78">
        <f t="shared" si="15"/>
        <v>0</v>
      </c>
    </row>
    <row r="209" spans="2:8" ht="15.75" x14ac:dyDescent="0.25">
      <c r="B209" s="73" t="s">
        <v>429</v>
      </c>
      <c r="C209" s="52" t="s">
        <v>194</v>
      </c>
      <c r="D209" s="53">
        <v>6271.17</v>
      </c>
      <c r="E209" s="54">
        <v>4</v>
      </c>
      <c r="F209" s="55">
        <f t="shared" si="13"/>
        <v>25084.68</v>
      </c>
      <c r="G209">
        <f t="shared" si="14"/>
        <v>25084.68</v>
      </c>
      <c r="H209" s="78">
        <f t="shared" si="15"/>
        <v>0</v>
      </c>
    </row>
    <row r="210" spans="2:8" ht="15.75" x14ac:dyDescent="0.25">
      <c r="B210" s="73" t="s">
        <v>414</v>
      </c>
      <c r="C210" s="52" t="s">
        <v>194</v>
      </c>
      <c r="D210" s="53">
        <v>6271.17</v>
      </c>
      <c r="E210" s="54">
        <v>7</v>
      </c>
      <c r="F210" s="55">
        <f t="shared" si="13"/>
        <v>43898.19</v>
      </c>
      <c r="G210">
        <f t="shared" si="14"/>
        <v>43898.19</v>
      </c>
      <c r="H210" s="78">
        <f t="shared" si="15"/>
        <v>0</v>
      </c>
    </row>
    <row r="211" spans="2:8" ht="15.75" x14ac:dyDescent="0.25">
      <c r="B211" s="73" t="s">
        <v>408</v>
      </c>
      <c r="C211" s="52" t="s">
        <v>194</v>
      </c>
      <c r="D211" s="53">
        <v>8886.7199999999993</v>
      </c>
      <c r="E211" s="54">
        <v>3</v>
      </c>
      <c r="F211" s="55">
        <f t="shared" si="13"/>
        <v>26660.159999999996</v>
      </c>
      <c r="G211">
        <f t="shared" si="14"/>
        <v>26660.159999999996</v>
      </c>
      <c r="H211" s="78">
        <f t="shared" si="15"/>
        <v>0</v>
      </c>
    </row>
    <row r="212" spans="2:8" ht="15.75" x14ac:dyDescent="0.25">
      <c r="B212" s="73" t="s">
        <v>409</v>
      </c>
      <c r="C212" s="52" t="s">
        <v>194</v>
      </c>
      <c r="D212" s="53">
        <v>6271.17</v>
      </c>
      <c r="E212" s="54">
        <v>3</v>
      </c>
      <c r="F212" s="55">
        <f t="shared" si="13"/>
        <v>18813.510000000002</v>
      </c>
      <c r="G212">
        <f t="shared" si="14"/>
        <v>18813.510000000002</v>
      </c>
      <c r="H212" s="78">
        <f t="shared" si="15"/>
        <v>0</v>
      </c>
    </row>
    <row r="213" spans="2:8" ht="15.75" x14ac:dyDescent="0.25">
      <c r="B213" s="73" t="s">
        <v>404</v>
      </c>
      <c r="C213" s="52" t="s">
        <v>194</v>
      </c>
      <c r="D213" s="53">
        <v>8886.7199999999993</v>
      </c>
      <c r="E213" s="54">
        <v>1</v>
      </c>
      <c r="F213" s="55">
        <f t="shared" ref="F213:F242" si="16">+D213*E213</f>
        <v>8886.7199999999993</v>
      </c>
      <c r="G213">
        <f t="shared" si="14"/>
        <v>8886.7199999999993</v>
      </c>
      <c r="H213" s="78">
        <f t="shared" si="15"/>
        <v>0</v>
      </c>
    </row>
    <row r="214" spans="2:8" ht="15.75" x14ac:dyDescent="0.25">
      <c r="B214" s="73" t="s">
        <v>416</v>
      </c>
      <c r="C214" s="52" t="s">
        <v>194</v>
      </c>
      <c r="D214" s="53">
        <v>6271.17</v>
      </c>
      <c r="E214" s="54">
        <v>2</v>
      </c>
      <c r="F214" s="55">
        <f t="shared" si="16"/>
        <v>12542.34</v>
      </c>
      <c r="G214">
        <f t="shared" si="14"/>
        <v>12542.34</v>
      </c>
      <c r="H214" s="78">
        <f t="shared" si="15"/>
        <v>0</v>
      </c>
    </row>
    <row r="215" spans="2:8" ht="15.75" x14ac:dyDescent="0.25">
      <c r="B215" s="73" t="s">
        <v>425</v>
      </c>
      <c r="C215" s="52" t="s">
        <v>194</v>
      </c>
      <c r="D215" s="53">
        <v>6271.17</v>
      </c>
      <c r="E215" s="54">
        <v>9</v>
      </c>
      <c r="F215" s="55">
        <f t="shared" si="16"/>
        <v>56440.53</v>
      </c>
      <c r="G215">
        <f t="shared" si="14"/>
        <v>56440.53</v>
      </c>
      <c r="H215" s="78">
        <f t="shared" si="15"/>
        <v>0</v>
      </c>
    </row>
    <row r="216" spans="2:8" ht="15.75" x14ac:dyDescent="0.25">
      <c r="B216" s="73" t="s">
        <v>428</v>
      </c>
      <c r="C216" s="52" t="s">
        <v>194</v>
      </c>
      <c r="D216" s="53">
        <v>6271.17</v>
      </c>
      <c r="E216" s="54">
        <v>6</v>
      </c>
      <c r="F216" s="55">
        <f t="shared" si="16"/>
        <v>37627.020000000004</v>
      </c>
      <c r="G216">
        <f t="shared" si="14"/>
        <v>37627.020000000004</v>
      </c>
      <c r="H216" s="78">
        <f t="shared" si="15"/>
        <v>0</v>
      </c>
    </row>
    <row r="217" spans="2:8" ht="15.75" x14ac:dyDescent="0.25">
      <c r="B217" s="73" t="s">
        <v>423</v>
      </c>
      <c r="C217" s="52" t="s">
        <v>194</v>
      </c>
      <c r="D217" s="53">
        <v>6271.17</v>
      </c>
      <c r="E217" s="54">
        <v>8</v>
      </c>
      <c r="F217" s="55">
        <f t="shared" si="16"/>
        <v>50169.36</v>
      </c>
      <c r="G217">
        <f t="shared" si="14"/>
        <v>50169.36</v>
      </c>
      <c r="H217" s="78">
        <f t="shared" si="15"/>
        <v>0</v>
      </c>
    </row>
    <row r="218" spans="2:8" ht="15.75" x14ac:dyDescent="0.25">
      <c r="B218" s="73" t="s">
        <v>424</v>
      </c>
      <c r="C218" s="52" t="s">
        <v>194</v>
      </c>
      <c r="D218" s="53">
        <v>6271.17</v>
      </c>
      <c r="E218" s="54">
        <v>6</v>
      </c>
      <c r="F218" s="55">
        <f t="shared" si="16"/>
        <v>37627.020000000004</v>
      </c>
      <c r="G218">
        <f t="shared" si="14"/>
        <v>37627.020000000004</v>
      </c>
      <c r="H218" s="78">
        <f t="shared" si="15"/>
        <v>0</v>
      </c>
    </row>
    <row r="219" spans="2:8" ht="15.75" x14ac:dyDescent="0.25">
      <c r="B219" s="73" t="s">
        <v>411</v>
      </c>
      <c r="C219" s="52" t="s">
        <v>194</v>
      </c>
      <c r="D219" s="53">
        <v>6271.17</v>
      </c>
      <c r="E219" s="54">
        <v>1</v>
      </c>
      <c r="F219" s="55">
        <f t="shared" si="16"/>
        <v>6271.17</v>
      </c>
      <c r="G219">
        <f t="shared" si="14"/>
        <v>6271.17</v>
      </c>
      <c r="H219" s="78">
        <f t="shared" si="15"/>
        <v>0</v>
      </c>
    </row>
    <row r="220" spans="2:8" ht="15.75" x14ac:dyDescent="0.25">
      <c r="B220" s="73" t="s">
        <v>417</v>
      </c>
      <c r="C220" s="52" t="s">
        <v>194</v>
      </c>
      <c r="D220" s="53">
        <v>6271.17</v>
      </c>
      <c r="E220" s="54">
        <v>3</v>
      </c>
      <c r="F220" s="55">
        <f t="shared" si="16"/>
        <v>18813.510000000002</v>
      </c>
      <c r="G220">
        <f t="shared" si="14"/>
        <v>18813.510000000002</v>
      </c>
      <c r="H220" s="78">
        <f t="shared" si="15"/>
        <v>0</v>
      </c>
    </row>
    <row r="221" spans="2:8" ht="15.75" x14ac:dyDescent="0.25">
      <c r="B221" s="73" t="s">
        <v>421</v>
      </c>
      <c r="C221" s="52" t="s">
        <v>194</v>
      </c>
      <c r="D221" s="53">
        <v>6271.17</v>
      </c>
      <c r="E221" s="54">
        <v>1</v>
      </c>
      <c r="F221" s="55">
        <f t="shared" si="16"/>
        <v>6271.17</v>
      </c>
      <c r="G221">
        <f t="shared" si="14"/>
        <v>6271.17</v>
      </c>
      <c r="H221" s="78">
        <f t="shared" si="15"/>
        <v>0</v>
      </c>
    </row>
    <row r="222" spans="2:8" ht="15.75" x14ac:dyDescent="0.25">
      <c r="B222" s="73" t="s">
        <v>390</v>
      </c>
      <c r="C222" s="52" t="s">
        <v>194</v>
      </c>
      <c r="D222" s="53">
        <v>5200</v>
      </c>
      <c r="E222" s="54">
        <v>3</v>
      </c>
      <c r="F222" s="55">
        <f t="shared" si="16"/>
        <v>15600</v>
      </c>
      <c r="G222">
        <f t="shared" si="14"/>
        <v>15600</v>
      </c>
      <c r="H222" s="78">
        <f t="shared" si="15"/>
        <v>0</v>
      </c>
    </row>
    <row r="223" spans="2:8" ht="15.75" x14ac:dyDescent="0.25">
      <c r="B223" s="73" t="s">
        <v>391</v>
      </c>
      <c r="C223" s="52" t="s">
        <v>194</v>
      </c>
      <c r="D223" s="53">
        <v>5200</v>
      </c>
      <c r="E223" s="54">
        <v>1</v>
      </c>
      <c r="F223" s="55">
        <f t="shared" si="16"/>
        <v>5200</v>
      </c>
      <c r="G223">
        <f t="shared" si="14"/>
        <v>5200</v>
      </c>
      <c r="H223" s="78">
        <f t="shared" si="15"/>
        <v>0</v>
      </c>
    </row>
    <row r="224" spans="2:8" ht="15.75" x14ac:dyDescent="0.25">
      <c r="B224" s="73" t="s">
        <v>393</v>
      </c>
      <c r="C224" s="52" t="s">
        <v>194</v>
      </c>
      <c r="D224" s="53">
        <v>5200</v>
      </c>
      <c r="E224" s="54">
        <v>1</v>
      </c>
      <c r="F224" s="55">
        <f t="shared" si="16"/>
        <v>5200</v>
      </c>
      <c r="G224">
        <f t="shared" si="14"/>
        <v>5200</v>
      </c>
      <c r="H224" s="78">
        <f t="shared" si="15"/>
        <v>0</v>
      </c>
    </row>
    <row r="225" spans="2:8" ht="15.75" x14ac:dyDescent="0.25">
      <c r="B225" s="73" t="s">
        <v>392</v>
      </c>
      <c r="C225" s="52" t="s">
        <v>194</v>
      </c>
      <c r="D225" s="53">
        <v>5200</v>
      </c>
      <c r="E225" s="54">
        <v>4</v>
      </c>
      <c r="F225" s="55">
        <f t="shared" si="16"/>
        <v>20800</v>
      </c>
      <c r="G225">
        <f t="shared" si="14"/>
        <v>20800</v>
      </c>
      <c r="H225" s="78">
        <f t="shared" si="15"/>
        <v>0</v>
      </c>
    </row>
    <row r="226" spans="2:8" ht="15.75" x14ac:dyDescent="0.25">
      <c r="B226" s="73" t="s">
        <v>402</v>
      </c>
      <c r="C226" s="52" t="s">
        <v>194</v>
      </c>
      <c r="D226" s="53">
        <v>23303.200000000001</v>
      </c>
      <c r="E226" s="54">
        <v>4</v>
      </c>
      <c r="F226" s="55">
        <f t="shared" si="16"/>
        <v>93212.800000000003</v>
      </c>
      <c r="G226">
        <f t="shared" si="14"/>
        <v>93212.800000000003</v>
      </c>
      <c r="H226" s="78">
        <f t="shared" si="15"/>
        <v>0</v>
      </c>
    </row>
    <row r="227" spans="2:8" ht="15.75" x14ac:dyDescent="0.25">
      <c r="B227" s="73" t="s">
        <v>401</v>
      </c>
      <c r="C227" s="52" t="s">
        <v>194</v>
      </c>
      <c r="D227" s="53">
        <v>23303.200000000001</v>
      </c>
      <c r="E227" s="54">
        <v>1</v>
      </c>
      <c r="F227" s="55">
        <f t="shared" si="16"/>
        <v>23303.200000000001</v>
      </c>
      <c r="G227">
        <f t="shared" si="14"/>
        <v>23303.200000000001</v>
      </c>
      <c r="H227" s="78">
        <f t="shared" si="15"/>
        <v>0</v>
      </c>
    </row>
    <row r="228" spans="2:8" ht="15.75" x14ac:dyDescent="0.25">
      <c r="B228" s="73" t="s">
        <v>399</v>
      </c>
      <c r="C228" s="52" t="s">
        <v>194</v>
      </c>
      <c r="D228" s="53">
        <v>23303.200000000001</v>
      </c>
      <c r="E228" s="54">
        <v>4</v>
      </c>
      <c r="F228" s="55">
        <f t="shared" si="16"/>
        <v>93212.800000000003</v>
      </c>
      <c r="G228">
        <f t="shared" si="14"/>
        <v>93212.800000000003</v>
      </c>
      <c r="H228" s="78">
        <f t="shared" si="15"/>
        <v>0</v>
      </c>
    </row>
    <row r="229" spans="2:8" ht="15.75" x14ac:dyDescent="0.25">
      <c r="B229" s="73" t="s">
        <v>398</v>
      </c>
      <c r="C229" s="52" t="s">
        <v>194</v>
      </c>
      <c r="D229" s="53">
        <v>23303.200000000001</v>
      </c>
      <c r="E229" s="54">
        <v>6</v>
      </c>
      <c r="F229" s="55">
        <f t="shared" si="16"/>
        <v>139819.20000000001</v>
      </c>
      <c r="G229">
        <f t="shared" si="14"/>
        <v>139819.20000000001</v>
      </c>
      <c r="H229" s="78">
        <f t="shared" si="15"/>
        <v>0</v>
      </c>
    </row>
    <row r="230" spans="2:8" ht="15.75" x14ac:dyDescent="0.25">
      <c r="B230" s="73" t="s">
        <v>400</v>
      </c>
      <c r="C230" s="52" t="s">
        <v>194</v>
      </c>
      <c r="D230" s="53">
        <v>23303.200000000001</v>
      </c>
      <c r="E230" s="54">
        <v>1</v>
      </c>
      <c r="F230" s="55">
        <f t="shared" si="16"/>
        <v>23303.200000000001</v>
      </c>
      <c r="G230">
        <f t="shared" si="14"/>
        <v>23303.200000000001</v>
      </c>
      <c r="H230" s="78">
        <f t="shared" si="15"/>
        <v>0</v>
      </c>
    </row>
    <row r="231" spans="2:8" ht="15.75" x14ac:dyDescent="0.25">
      <c r="B231" s="73" t="s">
        <v>397</v>
      </c>
      <c r="C231" s="52" t="s">
        <v>194</v>
      </c>
      <c r="D231" s="53">
        <v>5200</v>
      </c>
      <c r="E231" s="54">
        <v>1</v>
      </c>
      <c r="F231" s="55">
        <f t="shared" si="16"/>
        <v>5200</v>
      </c>
      <c r="G231">
        <f t="shared" si="14"/>
        <v>5200</v>
      </c>
      <c r="H231" s="78">
        <f t="shared" si="15"/>
        <v>0</v>
      </c>
    </row>
    <row r="232" spans="2:8" ht="15.75" x14ac:dyDescent="0.25">
      <c r="B232" s="73" t="s">
        <v>394</v>
      </c>
      <c r="C232" s="52" t="s">
        <v>194</v>
      </c>
      <c r="D232" s="53">
        <v>5200</v>
      </c>
      <c r="E232" s="54">
        <v>1</v>
      </c>
      <c r="F232" s="55">
        <f t="shared" si="16"/>
        <v>5200</v>
      </c>
      <c r="G232">
        <f t="shared" si="14"/>
        <v>5200</v>
      </c>
      <c r="H232" s="78">
        <f t="shared" si="15"/>
        <v>0</v>
      </c>
    </row>
    <row r="233" spans="2:8" ht="15.75" x14ac:dyDescent="0.25">
      <c r="B233" s="73" t="s">
        <v>396</v>
      </c>
      <c r="C233" s="52" t="s">
        <v>194</v>
      </c>
      <c r="D233" s="53">
        <v>5200</v>
      </c>
      <c r="E233" s="54">
        <v>4</v>
      </c>
      <c r="F233" s="55">
        <f t="shared" si="16"/>
        <v>20800</v>
      </c>
      <c r="G233">
        <f t="shared" si="14"/>
        <v>20800</v>
      </c>
      <c r="H233" s="78">
        <f t="shared" si="15"/>
        <v>0</v>
      </c>
    </row>
    <row r="234" spans="2:8" ht="15.75" x14ac:dyDescent="0.25">
      <c r="B234" s="73" t="s">
        <v>395</v>
      </c>
      <c r="C234" s="52" t="s">
        <v>194</v>
      </c>
      <c r="D234" s="53">
        <v>5200</v>
      </c>
      <c r="E234" s="54">
        <v>1</v>
      </c>
      <c r="F234" s="55">
        <f t="shared" si="16"/>
        <v>5200</v>
      </c>
      <c r="G234">
        <f t="shared" si="14"/>
        <v>5200</v>
      </c>
      <c r="H234" s="78">
        <f t="shared" si="15"/>
        <v>0</v>
      </c>
    </row>
    <row r="235" spans="2:8" ht="15.75" x14ac:dyDescent="0.25">
      <c r="B235" s="73" t="s">
        <v>360</v>
      </c>
      <c r="C235" s="52" t="s">
        <v>118</v>
      </c>
      <c r="D235" s="53">
        <v>65.78</v>
      </c>
      <c r="E235" s="54">
        <v>4</v>
      </c>
      <c r="F235" s="55">
        <f t="shared" si="16"/>
        <v>263.12</v>
      </c>
      <c r="G235">
        <f t="shared" si="14"/>
        <v>263.12</v>
      </c>
      <c r="H235" s="78">
        <f t="shared" si="15"/>
        <v>0</v>
      </c>
    </row>
    <row r="236" spans="2:8" ht="15.75" x14ac:dyDescent="0.25">
      <c r="B236" s="73" t="s">
        <v>225</v>
      </c>
      <c r="C236" s="52" t="s">
        <v>194</v>
      </c>
      <c r="D236" s="53">
        <v>250</v>
      </c>
      <c r="E236" s="54">
        <v>507</v>
      </c>
      <c r="F236" s="55">
        <f t="shared" si="16"/>
        <v>126750</v>
      </c>
      <c r="G236">
        <f t="shared" si="14"/>
        <v>126750</v>
      </c>
      <c r="H236" s="78">
        <f t="shared" si="15"/>
        <v>0</v>
      </c>
    </row>
    <row r="237" spans="2:8" ht="15.75" x14ac:dyDescent="0.25">
      <c r="B237" s="73" t="s">
        <v>303</v>
      </c>
      <c r="C237" s="52" t="s">
        <v>194</v>
      </c>
      <c r="D237" s="53">
        <v>1010</v>
      </c>
      <c r="E237" s="54">
        <v>6</v>
      </c>
      <c r="F237" s="55">
        <f t="shared" si="16"/>
        <v>6060</v>
      </c>
      <c r="G237">
        <f t="shared" si="14"/>
        <v>6060</v>
      </c>
      <c r="H237" s="78">
        <f t="shared" si="15"/>
        <v>0</v>
      </c>
    </row>
    <row r="238" spans="2:8" ht="15.75" x14ac:dyDescent="0.25">
      <c r="B238" s="73" t="s">
        <v>219</v>
      </c>
      <c r="C238" s="52" t="s">
        <v>25</v>
      </c>
      <c r="D238" s="53">
        <v>1280</v>
      </c>
      <c r="E238" s="54">
        <v>40</v>
      </c>
      <c r="F238" s="55">
        <f t="shared" si="16"/>
        <v>51200</v>
      </c>
      <c r="G238">
        <f t="shared" si="14"/>
        <v>51200</v>
      </c>
      <c r="H238" s="78">
        <f t="shared" si="15"/>
        <v>0</v>
      </c>
    </row>
    <row r="239" spans="2:8" ht="15.75" x14ac:dyDescent="0.25">
      <c r="B239" s="73" t="s">
        <v>271</v>
      </c>
      <c r="C239" s="52" t="s">
        <v>198</v>
      </c>
      <c r="D239" s="53">
        <v>1500</v>
      </c>
      <c r="E239" s="54">
        <v>18</v>
      </c>
      <c r="F239" s="55">
        <f t="shared" si="16"/>
        <v>27000</v>
      </c>
      <c r="G239">
        <f t="shared" si="14"/>
        <v>27000</v>
      </c>
      <c r="H239" s="78">
        <f t="shared" si="15"/>
        <v>0</v>
      </c>
    </row>
    <row r="240" spans="2:8" ht="15.75" x14ac:dyDescent="0.25">
      <c r="B240" s="74" t="s">
        <v>197</v>
      </c>
      <c r="C240" s="56" t="s">
        <v>198</v>
      </c>
      <c r="D240" s="53">
        <v>3400</v>
      </c>
      <c r="E240" s="57">
        <v>36</v>
      </c>
      <c r="F240" s="55">
        <f t="shared" si="16"/>
        <v>122400</v>
      </c>
      <c r="G240">
        <f t="shared" si="14"/>
        <v>122400</v>
      </c>
      <c r="H240" s="78">
        <f t="shared" si="15"/>
        <v>0</v>
      </c>
    </row>
    <row r="241" spans="2:8" ht="15.75" x14ac:dyDescent="0.25">
      <c r="B241" s="73" t="s">
        <v>370</v>
      </c>
      <c r="C241" s="52" t="s">
        <v>118</v>
      </c>
      <c r="D241" s="53">
        <v>150</v>
      </c>
      <c r="E241" s="54">
        <v>5</v>
      </c>
      <c r="F241" s="55">
        <f t="shared" si="16"/>
        <v>750</v>
      </c>
      <c r="G241">
        <f t="shared" si="14"/>
        <v>750</v>
      </c>
      <c r="H241" s="78">
        <f t="shared" si="15"/>
        <v>0</v>
      </c>
    </row>
    <row r="242" spans="2:8" ht="15.75" x14ac:dyDescent="0.25">
      <c r="B242" s="73" t="s">
        <v>380</v>
      </c>
      <c r="C242" s="52" t="s">
        <v>118</v>
      </c>
      <c r="D242" s="53">
        <v>350</v>
      </c>
      <c r="E242" s="54">
        <v>27</v>
      </c>
      <c r="F242" s="55">
        <f t="shared" si="16"/>
        <v>9450</v>
      </c>
      <c r="G242">
        <f t="shared" si="14"/>
        <v>9450</v>
      </c>
      <c r="H242" s="78">
        <f t="shared" si="15"/>
        <v>0</v>
      </c>
    </row>
    <row r="243" spans="2:8" ht="15.75" x14ac:dyDescent="0.25">
      <c r="B243" s="71" t="s">
        <v>431</v>
      </c>
      <c r="C243" s="58"/>
      <c r="D243" s="55"/>
      <c r="E243" s="54"/>
      <c r="F243" s="59">
        <f>SUM(F5:F242)</f>
        <v>6603626.7199999988</v>
      </c>
    </row>
  </sheetData>
  <sortState ref="B4:F243">
    <sortCondition ref="B4:B24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workbookViewId="0">
      <selection activeCell="O42" sqref="O42"/>
    </sheetView>
  </sheetViews>
  <sheetFormatPr baseColWidth="10" defaultRowHeight="15" x14ac:dyDescent="0.25"/>
  <cols>
    <col min="1" max="1" width="4.140625" customWidth="1"/>
    <col min="2" max="2" width="8.5703125" customWidth="1"/>
    <col min="3" max="3" width="9" customWidth="1"/>
    <col min="4" max="4" width="36.85546875" customWidth="1"/>
    <col min="5" max="5" width="9.5703125" customWidth="1"/>
    <col min="6" max="6" width="10.28515625" customWidth="1"/>
    <col min="7" max="7" width="10.85546875" customWidth="1"/>
  </cols>
  <sheetData>
    <row r="1" spans="1:14" s="1" customFormat="1" ht="14.25" x14ac:dyDescent="0.2">
      <c r="F1" s="2"/>
      <c r="J1" s="22"/>
      <c r="M1" s="2"/>
      <c r="N1" s="17"/>
    </row>
    <row r="2" spans="1:14" s="1" customFormat="1" ht="14.25" x14ac:dyDescent="0.2">
      <c r="F2" s="2"/>
      <c r="J2" s="22"/>
      <c r="M2" s="2"/>
      <c r="N2" s="14"/>
    </row>
    <row r="3" spans="1:14" s="1" customFormat="1" ht="14.25" x14ac:dyDescent="0.2">
      <c r="F3" s="2"/>
      <c r="J3" s="22"/>
      <c r="M3" s="2"/>
      <c r="N3" s="14"/>
    </row>
    <row r="4" spans="1:14" s="1" customFormat="1" ht="14.25" x14ac:dyDescent="0.2">
      <c r="F4" s="2"/>
      <c r="J4" s="22"/>
      <c r="M4" s="2"/>
      <c r="N4" s="14"/>
    </row>
    <row r="5" spans="1:14" s="1" customFormat="1" ht="14.25" x14ac:dyDescent="0.2">
      <c r="F5" s="2"/>
      <c r="J5" s="22"/>
      <c r="M5" s="2"/>
      <c r="N5" s="14"/>
    </row>
    <row r="6" spans="1:14" s="1" customFormat="1" ht="14.25" x14ac:dyDescent="0.2">
      <c r="F6" s="2"/>
      <c r="J6" s="22"/>
      <c r="M6" s="2"/>
      <c r="N6" s="14"/>
    </row>
    <row r="7" spans="1:14" s="1" customFormat="1" ht="14.25" x14ac:dyDescent="0.2">
      <c r="F7" s="2"/>
      <c r="J7" s="22"/>
      <c r="M7" s="2"/>
      <c r="N7" s="14"/>
    </row>
    <row r="8" spans="1:14" s="1" customFormat="1" ht="15.75" x14ac:dyDescent="0.25">
      <c r="D8" s="110" t="s">
        <v>171</v>
      </c>
      <c r="E8" s="110"/>
      <c r="F8" s="110"/>
      <c r="G8" s="110"/>
      <c r="H8" s="110"/>
      <c r="I8" s="110"/>
      <c r="J8" s="110"/>
      <c r="K8" s="110"/>
      <c r="M8" s="2"/>
      <c r="N8" s="14"/>
    </row>
    <row r="9" spans="1:14" s="1" customFormat="1" ht="15.75" x14ac:dyDescent="0.25">
      <c r="D9" s="110" t="s">
        <v>174</v>
      </c>
      <c r="E9" s="110"/>
      <c r="F9" s="110"/>
      <c r="G9" s="110"/>
      <c r="H9" s="110"/>
      <c r="I9" s="110"/>
      <c r="J9" s="110"/>
      <c r="K9" s="38"/>
      <c r="L9" s="8"/>
      <c r="M9" s="2"/>
      <c r="N9" s="14"/>
    </row>
    <row r="10" spans="1:14" s="1" customFormat="1" ht="15.75" x14ac:dyDescent="0.25">
      <c r="C10" s="27"/>
      <c r="D10" s="110" t="s">
        <v>170</v>
      </c>
      <c r="E10" s="110"/>
      <c r="F10" s="111"/>
      <c r="G10" s="110"/>
      <c r="H10" s="110"/>
      <c r="I10" s="110"/>
      <c r="J10" s="110"/>
      <c r="K10" s="110"/>
      <c r="M10" s="2"/>
      <c r="N10" s="14"/>
    </row>
    <row r="11" spans="1:14" s="1" customFormat="1" x14ac:dyDescent="0.25">
      <c r="B11" s="1" t="s">
        <v>172</v>
      </c>
      <c r="C11" s="27"/>
      <c r="D11" s="2"/>
      <c r="F11" s="2"/>
      <c r="J11" s="23"/>
      <c r="M11" s="2"/>
      <c r="N11" s="14"/>
    </row>
    <row r="12" spans="1:14" s="1" customFormat="1" ht="15" customHeight="1" thickBot="1" x14ac:dyDescent="0.3">
      <c r="B12" s="27"/>
      <c r="C12" s="1" t="s">
        <v>172</v>
      </c>
      <c r="D12" s="27" t="s">
        <v>173</v>
      </c>
      <c r="E12" s="2"/>
      <c r="F12" s="2"/>
      <c r="G12" s="27"/>
      <c r="H12" s="27"/>
      <c r="I12" s="27"/>
      <c r="J12" s="24"/>
      <c r="K12" s="27"/>
      <c r="L12" s="27"/>
      <c r="M12" s="27"/>
      <c r="N12" s="15"/>
    </row>
    <row r="13" spans="1:14" ht="15.75" thickBot="1" x14ac:dyDescent="0.3">
      <c r="A13" s="1"/>
      <c r="B13" s="1"/>
      <c r="C13" s="27"/>
      <c r="D13" s="27"/>
      <c r="E13" s="104" t="s">
        <v>161</v>
      </c>
      <c r="F13" s="105"/>
      <c r="G13" s="1"/>
      <c r="H13" s="1"/>
      <c r="I13" s="104" t="s">
        <v>149</v>
      </c>
      <c r="J13" s="105"/>
      <c r="K13" s="106" t="s">
        <v>102</v>
      </c>
      <c r="L13" s="107"/>
      <c r="M13" s="108" t="s">
        <v>150</v>
      </c>
      <c r="N13" s="109"/>
    </row>
    <row r="14" spans="1:14" ht="36" x14ac:dyDescent="0.25">
      <c r="A14" s="34" t="s">
        <v>169</v>
      </c>
      <c r="B14" s="34" t="s">
        <v>137</v>
      </c>
      <c r="C14" s="34" t="s">
        <v>167</v>
      </c>
      <c r="D14" s="28" t="s">
        <v>168</v>
      </c>
      <c r="E14" s="29" t="s">
        <v>147</v>
      </c>
      <c r="F14" s="30" t="s">
        <v>163</v>
      </c>
      <c r="G14" s="3" t="s">
        <v>0</v>
      </c>
      <c r="H14" s="3" t="s">
        <v>1</v>
      </c>
      <c r="I14" s="20" t="s">
        <v>145</v>
      </c>
      <c r="J14" s="25" t="s">
        <v>146</v>
      </c>
      <c r="K14" s="20" t="s">
        <v>147</v>
      </c>
      <c r="L14" s="20" t="s">
        <v>148</v>
      </c>
      <c r="M14" s="21" t="s">
        <v>3</v>
      </c>
      <c r="N14" s="21" t="s">
        <v>2</v>
      </c>
    </row>
    <row r="15" spans="1:14" x14ac:dyDescent="0.25">
      <c r="A15" s="37">
        <v>1</v>
      </c>
      <c r="B15" s="13"/>
      <c r="C15" s="35" t="s">
        <v>166</v>
      </c>
      <c r="D15" s="7" t="s">
        <v>144</v>
      </c>
      <c r="E15" s="19">
        <v>0</v>
      </c>
      <c r="F15" s="19">
        <v>0</v>
      </c>
      <c r="G15" s="31" t="s">
        <v>162</v>
      </c>
      <c r="H15" s="40">
        <v>2075</v>
      </c>
      <c r="I15" s="40">
        <v>13300</v>
      </c>
      <c r="J15" s="39">
        <v>1570842</v>
      </c>
      <c r="K15" s="40">
        <v>13300</v>
      </c>
      <c r="L15" s="39">
        <v>1570842</v>
      </c>
      <c r="M15" s="39">
        <v>0</v>
      </c>
      <c r="N15" s="39">
        <f>+F15+J15-L15</f>
        <v>0</v>
      </c>
    </row>
    <row r="16" spans="1:14" x14ac:dyDescent="0.25">
      <c r="A16" s="37">
        <v>2</v>
      </c>
      <c r="B16" s="13"/>
      <c r="C16" s="35" t="s">
        <v>66</v>
      </c>
      <c r="D16" s="7" t="s">
        <v>120</v>
      </c>
      <c r="E16" s="19">
        <v>0</v>
      </c>
      <c r="F16" s="19">
        <v>0</v>
      </c>
      <c r="G16" s="31" t="s">
        <v>65</v>
      </c>
      <c r="H16" s="39">
        <v>4596.1000000000004</v>
      </c>
      <c r="I16" s="39">
        <v>150</v>
      </c>
      <c r="J16" s="39">
        <f>+H16*I16</f>
        <v>689415</v>
      </c>
      <c r="K16" s="39">
        <v>0</v>
      </c>
      <c r="L16" s="39">
        <f t="shared" ref="L16:L35" si="0">+K16*H16</f>
        <v>0</v>
      </c>
      <c r="M16" s="39">
        <v>0</v>
      </c>
      <c r="N16" s="39">
        <f>+F16+J16-L16</f>
        <v>689415</v>
      </c>
    </row>
    <row r="17" spans="1:14" x14ac:dyDescent="0.25">
      <c r="A17" s="37">
        <v>3</v>
      </c>
      <c r="B17" s="13"/>
      <c r="C17" s="35" t="s">
        <v>180</v>
      </c>
      <c r="D17" s="7" t="s">
        <v>178</v>
      </c>
      <c r="E17" s="19">
        <v>0</v>
      </c>
      <c r="F17" s="19">
        <v>0</v>
      </c>
      <c r="G17" s="31" t="s">
        <v>5</v>
      </c>
      <c r="H17" s="39">
        <v>16500</v>
      </c>
      <c r="I17" s="39">
        <v>1</v>
      </c>
      <c r="J17" s="39">
        <f>+H17*I17</f>
        <v>16500</v>
      </c>
      <c r="K17" s="39">
        <v>0</v>
      </c>
      <c r="L17" s="39">
        <f t="shared" si="0"/>
        <v>0</v>
      </c>
      <c r="M17" s="39">
        <v>0</v>
      </c>
      <c r="N17" s="39">
        <f>+F17+J17-L17</f>
        <v>16500</v>
      </c>
    </row>
    <row r="18" spans="1:14" x14ac:dyDescent="0.25">
      <c r="A18" s="37">
        <v>4</v>
      </c>
      <c r="B18" s="13"/>
      <c r="C18" s="35" t="s">
        <v>66</v>
      </c>
      <c r="D18" s="7" t="s">
        <v>120</v>
      </c>
      <c r="E18" s="19">
        <v>0</v>
      </c>
      <c r="F18" s="19">
        <v>0</v>
      </c>
      <c r="G18" s="31" t="s">
        <v>65</v>
      </c>
      <c r="H18" s="19">
        <v>0</v>
      </c>
      <c r="I18" s="19">
        <v>0</v>
      </c>
      <c r="J18" s="19">
        <v>0</v>
      </c>
      <c r="K18" s="19">
        <v>0</v>
      </c>
      <c r="L18" s="19">
        <f t="shared" si="0"/>
        <v>0</v>
      </c>
      <c r="M18" s="19">
        <v>0</v>
      </c>
      <c r="N18" s="39">
        <f t="shared" ref="N18:N79" si="1">+F18+J18-L18</f>
        <v>0</v>
      </c>
    </row>
    <row r="19" spans="1:14" x14ac:dyDescent="0.25">
      <c r="A19" s="37">
        <v>5</v>
      </c>
      <c r="B19" s="13"/>
      <c r="C19" s="35" t="s">
        <v>38</v>
      </c>
      <c r="D19" s="7" t="s">
        <v>119</v>
      </c>
      <c r="E19" s="19">
        <v>40</v>
      </c>
      <c r="F19" s="19">
        <v>0</v>
      </c>
      <c r="G19" s="31" t="s">
        <v>5</v>
      </c>
      <c r="H19" s="39">
        <v>578.20000000000005</v>
      </c>
      <c r="I19" s="39">
        <v>50</v>
      </c>
      <c r="J19" s="39">
        <f t="shared" ref="J19:J28" si="2">+H19*I19</f>
        <v>28910.000000000004</v>
      </c>
      <c r="K19" s="39">
        <v>0</v>
      </c>
      <c r="L19" s="39">
        <f t="shared" si="0"/>
        <v>0</v>
      </c>
      <c r="M19" s="39">
        <v>0</v>
      </c>
      <c r="N19" s="39">
        <f t="shared" si="1"/>
        <v>28910.000000000004</v>
      </c>
    </row>
    <row r="20" spans="1:14" x14ac:dyDescent="0.25">
      <c r="A20" s="37">
        <v>6</v>
      </c>
      <c r="B20" s="13"/>
      <c r="C20" s="35" t="s">
        <v>64</v>
      </c>
      <c r="D20" s="7" t="s">
        <v>131</v>
      </c>
      <c r="E20" s="19">
        <v>0</v>
      </c>
      <c r="F20" s="19">
        <v>0</v>
      </c>
      <c r="G20" s="31" t="s">
        <v>8</v>
      </c>
      <c r="H20" s="19">
        <v>0</v>
      </c>
      <c r="I20" s="19">
        <v>0</v>
      </c>
      <c r="J20" s="19">
        <f t="shared" si="2"/>
        <v>0</v>
      </c>
      <c r="K20" s="19">
        <v>0</v>
      </c>
      <c r="L20" s="19">
        <f t="shared" si="0"/>
        <v>0</v>
      </c>
      <c r="M20" s="19">
        <v>0</v>
      </c>
      <c r="N20" s="39">
        <f t="shared" si="1"/>
        <v>0</v>
      </c>
    </row>
    <row r="21" spans="1:14" x14ac:dyDescent="0.25">
      <c r="A21" s="37">
        <v>7</v>
      </c>
      <c r="B21" s="13"/>
      <c r="C21" s="35" t="s">
        <v>67</v>
      </c>
      <c r="D21" s="7" t="s">
        <v>139</v>
      </c>
      <c r="E21" s="19">
        <v>0</v>
      </c>
      <c r="F21" s="19">
        <v>0</v>
      </c>
      <c r="G21" s="31" t="s">
        <v>8</v>
      </c>
      <c r="H21" s="19">
        <v>0</v>
      </c>
      <c r="I21" s="19">
        <v>0</v>
      </c>
      <c r="J21" s="19">
        <f t="shared" si="2"/>
        <v>0</v>
      </c>
      <c r="K21" s="19">
        <v>0</v>
      </c>
      <c r="L21" s="19">
        <f t="shared" si="0"/>
        <v>0</v>
      </c>
      <c r="M21" s="19">
        <v>0</v>
      </c>
      <c r="N21" s="39">
        <f t="shared" si="1"/>
        <v>0</v>
      </c>
    </row>
    <row r="22" spans="1:14" x14ac:dyDescent="0.25">
      <c r="A22" s="37">
        <v>8</v>
      </c>
      <c r="B22" s="13"/>
      <c r="C22" s="35" t="s">
        <v>77</v>
      </c>
      <c r="D22" s="7" t="s">
        <v>114</v>
      </c>
      <c r="E22" s="19">
        <v>112</v>
      </c>
      <c r="F22" s="19">
        <v>0</v>
      </c>
      <c r="G22" s="31" t="s">
        <v>6</v>
      </c>
      <c r="H22" s="19">
        <v>0</v>
      </c>
      <c r="I22" s="19">
        <v>0</v>
      </c>
      <c r="J22" s="19">
        <f t="shared" si="2"/>
        <v>0</v>
      </c>
      <c r="K22" s="19">
        <v>0</v>
      </c>
      <c r="L22" s="19">
        <f t="shared" si="0"/>
        <v>0</v>
      </c>
      <c r="M22" s="19">
        <v>0</v>
      </c>
      <c r="N22" s="39">
        <f t="shared" si="1"/>
        <v>0</v>
      </c>
    </row>
    <row r="23" spans="1:14" x14ac:dyDescent="0.25">
      <c r="A23" s="37">
        <v>9</v>
      </c>
      <c r="B23" s="13"/>
      <c r="C23" s="35" t="s">
        <v>79</v>
      </c>
      <c r="D23" s="7" t="s">
        <v>123</v>
      </c>
      <c r="E23" s="19">
        <v>0</v>
      </c>
      <c r="F23" s="19">
        <v>0</v>
      </c>
      <c r="G23" s="31" t="s">
        <v>5</v>
      </c>
      <c r="H23" s="19">
        <v>0</v>
      </c>
      <c r="I23" s="19">
        <v>0</v>
      </c>
      <c r="J23" s="19">
        <f t="shared" si="2"/>
        <v>0</v>
      </c>
      <c r="K23" s="19">
        <v>0</v>
      </c>
      <c r="L23" s="19">
        <f t="shared" si="0"/>
        <v>0</v>
      </c>
      <c r="M23" s="19">
        <v>0</v>
      </c>
      <c r="N23" s="39">
        <f t="shared" si="1"/>
        <v>0</v>
      </c>
    </row>
    <row r="24" spans="1:14" x14ac:dyDescent="0.25">
      <c r="A24" s="37">
        <v>10</v>
      </c>
      <c r="B24" s="13"/>
      <c r="C24" s="35" t="s">
        <v>80</v>
      </c>
      <c r="D24" s="7" t="s">
        <v>124</v>
      </c>
      <c r="E24" s="19">
        <v>4</v>
      </c>
      <c r="F24" s="19">
        <v>0</v>
      </c>
      <c r="G24" s="31" t="s">
        <v>5</v>
      </c>
      <c r="H24" s="19">
        <v>0</v>
      </c>
      <c r="I24" s="19">
        <v>0</v>
      </c>
      <c r="J24" s="19">
        <f t="shared" si="2"/>
        <v>0</v>
      </c>
      <c r="K24" s="19">
        <v>0</v>
      </c>
      <c r="L24" s="19">
        <f t="shared" si="0"/>
        <v>0</v>
      </c>
      <c r="M24" s="19">
        <v>0</v>
      </c>
      <c r="N24" s="39">
        <f t="shared" si="1"/>
        <v>0</v>
      </c>
    </row>
    <row r="25" spans="1:14" x14ac:dyDescent="0.25">
      <c r="A25" s="37">
        <v>11</v>
      </c>
      <c r="B25" s="13"/>
      <c r="C25" s="35" t="s">
        <v>81</v>
      </c>
      <c r="D25" s="7" t="s">
        <v>132</v>
      </c>
      <c r="E25" s="19">
        <v>320</v>
      </c>
      <c r="F25" s="19">
        <v>0</v>
      </c>
      <c r="G25" s="31" t="s">
        <v>5</v>
      </c>
      <c r="H25" s="39">
        <v>188</v>
      </c>
      <c r="I25" s="39">
        <v>700</v>
      </c>
      <c r="J25" s="39">
        <v>131600</v>
      </c>
      <c r="K25" s="39">
        <v>0</v>
      </c>
      <c r="L25" s="39">
        <f t="shared" si="0"/>
        <v>0</v>
      </c>
      <c r="M25" s="39">
        <v>0</v>
      </c>
      <c r="N25" s="39">
        <f t="shared" si="1"/>
        <v>131600</v>
      </c>
    </row>
    <row r="26" spans="1:14" x14ac:dyDescent="0.25">
      <c r="A26" s="37">
        <v>12</v>
      </c>
      <c r="B26" s="13"/>
      <c r="C26" s="35" t="s">
        <v>48</v>
      </c>
      <c r="D26" s="7" t="s">
        <v>51</v>
      </c>
      <c r="E26" s="19">
        <v>0</v>
      </c>
      <c r="F26" s="19">
        <v>0</v>
      </c>
      <c r="G26" s="31" t="s">
        <v>118</v>
      </c>
      <c r="H26" s="39">
        <v>64.900000000000006</v>
      </c>
      <c r="I26" s="39">
        <v>50</v>
      </c>
      <c r="J26" s="39">
        <f t="shared" si="2"/>
        <v>3245.0000000000005</v>
      </c>
      <c r="K26" s="39">
        <v>0</v>
      </c>
      <c r="L26" s="39">
        <f t="shared" si="0"/>
        <v>0</v>
      </c>
      <c r="M26" s="39">
        <v>0</v>
      </c>
      <c r="N26" s="39">
        <f t="shared" si="1"/>
        <v>3245.0000000000005</v>
      </c>
    </row>
    <row r="27" spans="1:14" x14ac:dyDescent="0.25">
      <c r="A27" s="37">
        <v>13</v>
      </c>
      <c r="B27" s="13"/>
      <c r="C27" s="35" t="s">
        <v>49</v>
      </c>
      <c r="D27" s="7" t="s">
        <v>103</v>
      </c>
      <c r="E27" s="19">
        <v>5</v>
      </c>
      <c r="F27" s="19">
        <v>0</v>
      </c>
      <c r="G27" s="31" t="s">
        <v>118</v>
      </c>
      <c r="H27" s="39">
        <v>76.7</v>
      </c>
      <c r="I27" s="39">
        <v>50</v>
      </c>
      <c r="J27" s="39">
        <f t="shared" si="2"/>
        <v>3835</v>
      </c>
      <c r="K27" s="39">
        <v>0</v>
      </c>
      <c r="L27" s="39">
        <f t="shared" si="0"/>
        <v>0</v>
      </c>
      <c r="M27" s="39">
        <v>0</v>
      </c>
      <c r="N27" s="39">
        <f t="shared" si="1"/>
        <v>3835</v>
      </c>
    </row>
    <row r="28" spans="1:14" x14ac:dyDescent="0.25">
      <c r="A28" s="37">
        <v>14</v>
      </c>
      <c r="B28" s="13"/>
      <c r="C28" s="35" t="s">
        <v>48</v>
      </c>
      <c r="D28" s="7" t="s">
        <v>52</v>
      </c>
      <c r="E28" s="19">
        <v>51</v>
      </c>
      <c r="F28" s="19">
        <v>0</v>
      </c>
      <c r="G28" s="31" t="s">
        <v>118</v>
      </c>
      <c r="H28" s="19">
        <v>0</v>
      </c>
      <c r="I28" s="19">
        <v>0</v>
      </c>
      <c r="J28" s="19">
        <f t="shared" si="2"/>
        <v>0</v>
      </c>
      <c r="K28" s="19">
        <v>0</v>
      </c>
      <c r="L28" s="19">
        <f t="shared" si="0"/>
        <v>0</v>
      </c>
      <c r="M28" s="19">
        <v>0</v>
      </c>
      <c r="N28" s="39">
        <f t="shared" si="1"/>
        <v>0</v>
      </c>
    </row>
    <row r="29" spans="1:14" x14ac:dyDescent="0.25">
      <c r="A29" s="37">
        <v>15</v>
      </c>
      <c r="B29" s="13"/>
      <c r="C29" s="35" t="s">
        <v>165</v>
      </c>
      <c r="D29" s="7" t="s">
        <v>52</v>
      </c>
      <c r="E29" s="19">
        <v>0</v>
      </c>
      <c r="F29" s="19">
        <v>0</v>
      </c>
      <c r="G29" s="31" t="s">
        <v>164</v>
      </c>
      <c r="H29" s="19">
        <v>0</v>
      </c>
      <c r="I29" s="19">
        <v>0</v>
      </c>
      <c r="J29" s="19">
        <v>0</v>
      </c>
      <c r="K29" s="19">
        <v>0</v>
      </c>
      <c r="L29" s="19">
        <f t="shared" si="0"/>
        <v>0</v>
      </c>
      <c r="M29" s="19">
        <v>0</v>
      </c>
      <c r="N29" s="39">
        <f t="shared" si="1"/>
        <v>0</v>
      </c>
    </row>
    <row r="30" spans="1:14" x14ac:dyDescent="0.25">
      <c r="A30" s="37">
        <v>16</v>
      </c>
      <c r="B30" s="13"/>
      <c r="C30" s="35" t="s">
        <v>49</v>
      </c>
      <c r="D30" s="7" t="s">
        <v>53</v>
      </c>
      <c r="E30" s="19">
        <v>53</v>
      </c>
      <c r="F30" s="19">
        <v>0</v>
      </c>
      <c r="G30" s="31" t="s">
        <v>118</v>
      </c>
      <c r="H30" s="19">
        <v>0</v>
      </c>
      <c r="I30" s="19">
        <v>0</v>
      </c>
      <c r="J30" s="19">
        <f t="shared" ref="J30:J51" si="3">+H30*I30</f>
        <v>0</v>
      </c>
      <c r="K30" s="19">
        <v>0</v>
      </c>
      <c r="L30" s="19">
        <f t="shared" si="0"/>
        <v>0</v>
      </c>
      <c r="M30" s="19">
        <v>0</v>
      </c>
      <c r="N30" s="39">
        <f t="shared" si="1"/>
        <v>0</v>
      </c>
    </row>
    <row r="31" spans="1:14" x14ac:dyDescent="0.25">
      <c r="A31" s="37">
        <v>17</v>
      </c>
      <c r="B31" s="13"/>
      <c r="C31" s="35" t="s">
        <v>39</v>
      </c>
      <c r="D31" s="7" t="s">
        <v>175</v>
      </c>
      <c r="E31" s="19">
        <v>0</v>
      </c>
      <c r="F31" s="19">
        <v>0</v>
      </c>
      <c r="G31" s="31" t="s">
        <v>4</v>
      </c>
      <c r="H31" s="39">
        <v>212.4</v>
      </c>
      <c r="I31" s="39">
        <v>150</v>
      </c>
      <c r="J31" s="39">
        <f t="shared" si="3"/>
        <v>31860</v>
      </c>
      <c r="K31" s="39">
        <v>0</v>
      </c>
      <c r="L31" s="39">
        <f t="shared" si="0"/>
        <v>0</v>
      </c>
      <c r="M31" s="39">
        <v>0</v>
      </c>
      <c r="N31" s="39">
        <f t="shared" si="1"/>
        <v>31860</v>
      </c>
    </row>
    <row r="32" spans="1:14" x14ac:dyDescent="0.25">
      <c r="A32" s="37">
        <v>18</v>
      </c>
      <c r="B32" s="13"/>
      <c r="C32" s="35" t="s">
        <v>39</v>
      </c>
      <c r="D32" s="7" t="s">
        <v>112</v>
      </c>
      <c r="E32" s="19">
        <v>0</v>
      </c>
      <c r="F32" s="19">
        <v>0</v>
      </c>
      <c r="G32" s="31" t="s">
        <v>4</v>
      </c>
      <c r="H32" s="39">
        <v>619.5</v>
      </c>
      <c r="I32" s="39">
        <v>300</v>
      </c>
      <c r="J32" s="39">
        <f t="shared" si="3"/>
        <v>185850</v>
      </c>
      <c r="K32" s="39">
        <v>0</v>
      </c>
      <c r="L32" s="39">
        <f t="shared" si="0"/>
        <v>0</v>
      </c>
      <c r="M32" s="39">
        <v>0</v>
      </c>
      <c r="N32" s="39">
        <f t="shared" si="1"/>
        <v>185850</v>
      </c>
    </row>
    <row r="33" spans="1:14" x14ac:dyDescent="0.25">
      <c r="A33" s="37">
        <v>19</v>
      </c>
      <c r="B33" s="13"/>
      <c r="C33" s="35" t="s">
        <v>40</v>
      </c>
      <c r="D33" s="7" t="s">
        <v>111</v>
      </c>
      <c r="E33" s="19">
        <v>0</v>
      </c>
      <c r="F33" s="19">
        <v>0</v>
      </c>
      <c r="G33" s="31" t="s">
        <v>4</v>
      </c>
      <c r="H33" s="39">
        <v>970.55</v>
      </c>
      <c r="I33" s="39">
        <v>300</v>
      </c>
      <c r="J33" s="39">
        <f t="shared" si="3"/>
        <v>291165</v>
      </c>
      <c r="K33" s="39">
        <v>0</v>
      </c>
      <c r="L33" s="39">
        <f t="shared" si="0"/>
        <v>0</v>
      </c>
      <c r="M33" s="39">
        <v>0</v>
      </c>
      <c r="N33" s="39">
        <f t="shared" si="1"/>
        <v>291165</v>
      </c>
    </row>
    <row r="34" spans="1:14" x14ac:dyDescent="0.25">
      <c r="A34" s="37">
        <v>20</v>
      </c>
      <c r="B34" s="13"/>
      <c r="C34" s="35" t="s">
        <v>40</v>
      </c>
      <c r="D34" s="7" t="s">
        <v>111</v>
      </c>
      <c r="E34" s="19">
        <v>0</v>
      </c>
      <c r="F34" s="19">
        <v>0</v>
      </c>
      <c r="G34" s="31" t="s">
        <v>4</v>
      </c>
      <c r="H34" s="19">
        <v>0</v>
      </c>
      <c r="I34" s="19">
        <v>0</v>
      </c>
      <c r="J34" s="19">
        <f t="shared" si="3"/>
        <v>0</v>
      </c>
      <c r="K34" s="19">
        <v>0</v>
      </c>
      <c r="L34" s="19">
        <f t="shared" si="0"/>
        <v>0</v>
      </c>
      <c r="M34" s="19">
        <v>0</v>
      </c>
      <c r="N34" s="39">
        <f t="shared" si="1"/>
        <v>0</v>
      </c>
    </row>
    <row r="35" spans="1:14" x14ac:dyDescent="0.25">
      <c r="A35" s="37">
        <v>21</v>
      </c>
      <c r="B35" s="13"/>
      <c r="C35" s="35" t="s">
        <v>136</v>
      </c>
      <c r="D35" s="7" t="s">
        <v>115</v>
      </c>
      <c r="E35" s="19">
        <v>0</v>
      </c>
      <c r="F35" s="19">
        <v>0</v>
      </c>
      <c r="G35" s="31" t="s">
        <v>4</v>
      </c>
      <c r="H35" s="19">
        <v>0</v>
      </c>
      <c r="I35" s="19">
        <v>0</v>
      </c>
      <c r="J35" s="19">
        <f t="shared" si="3"/>
        <v>0</v>
      </c>
      <c r="K35" s="19">
        <v>0</v>
      </c>
      <c r="L35" s="19">
        <f t="shared" si="0"/>
        <v>0</v>
      </c>
      <c r="M35" s="19">
        <v>0</v>
      </c>
      <c r="N35" s="39">
        <f t="shared" si="1"/>
        <v>0</v>
      </c>
    </row>
    <row r="36" spans="1:14" x14ac:dyDescent="0.25">
      <c r="A36" s="37">
        <v>22</v>
      </c>
      <c r="B36" s="13"/>
      <c r="C36" s="35" t="s">
        <v>140</v>
      </c>
      <c r="D36" s="7" t="s">
        <v>141</v>
      </c>
      <c r="E36" s="19">
        <v>0</v>
      </c>
      <c r="F36" s="19">
        <v>0</v>
      </c>
      <c r="G36" s="31" t="s">
        <v>133</v>
      </c>
      <c r="H36" s="19">
        <v>0</v>
      </c>
      <c r="I36" s="19">
        <v>0</v>
      </c>
      <c r="J36" s="19">
        <f t="shared" si="3"/>
        <v>0</v>
      </c>
      <c r="K36" s="19">
        <v>0</v>
      </c>
      <c r="L36" s="19">
        <v>0</v>
      </c>
      <c r="M36" s="19">
        <v>0</v>
      </c>
      <c r="N36" s="39">
        <f t="shared" si="1"/>
        <v>0</v>
      </c>
    </row>
    <row r="37" spans="1:14" x14ac:dyDescent="0.25">
      <c r="A37" s="37">
        <v>23</v>
      </c>
      <c r="B37" s="13"/>
      <c r="C37" s="35" t="s">
        <v>143</v>
      </c>
      <c r="D37" s="7" t="s">
        <v>142</v>
      </c>
      <c r="E37" s="19">
        <v>0</v>
      </c>
      <c r="F37" s="19">
        <f>+E37*H37</f>
        <v>0</v>
      </c>
      <c r="G37" s="31" t="s">
        <v>133</v>
      </c>
      <c r="H37" s="19">
        <v>0</v>
      </c>
      <c r="I37" s="19">
        <v>0</v>
      </c>
      <c r="J37" s="19">
        <f t="shared" si="3"/>
        <v>0</v>
      </c>
      <c r="K37" s="19">
        <v>0</v>
      </c>
      <c r="L37" s="19">
        <v>0</v>
      </c>
      <c r="M37" s="19">
        <v>0</v>
      </c>
      <c r="N37" s="39">
        <f t="shared" si="1"/>
        <v>0</v>
      </c>
    </row>
    <row r="38" spans="1:14" x14ac:dyDescent="0.25">
      <c r="A38" s="37">
        <v>24</v>
      </c>
      <c r="B38" s="13"/>
      <c r="C38" s="35" t="s">
        <v>83</v>
      </c>
      <c r="D38" s="7" t="s">
        <v>85</v>
      </c>
      <c r="E38" s="19">
        <v>11</v>
      </c>
      <c r="F38" s="19">
        <v>0</v>
      </c>
      <c r="G38" s="31" t="s">
        <v>4</v>
      </c>
      <c r="H38" s="19">
        <v>0</v>
      </c>
      <c r="I38" s="19">
        <v>0</v>
      </c>
      <c r="J38" s="19">
        <f t="shared" si="3"/>
        <v>0</v>
      </c>
      <c r="K38" s="19">
        <v>0</v>
      </c>
      <c r="L38" s="19">
        <f t="shared" ref="L38:L80" si="4">+K38*H38</f>
        <v>0</v>
      </c>
      <c r="M38" s="19">
        <v>0</v>
      </c>
      <c r="N38" s="39">
        <f t="shared" si="1"/>
        <v>0</v>
      </c>
    </row>
    <row r="39" spans="1:14" x14ac:dyDescent="0.25">
      <c r="A39" s="37">
        <v>25</v>
      </c>
      <c r="B39" s="13"/>
      <c r="C39" s="35" t="s">
        <v>84</v>
      </c>
      <c r="D39" s="7" t="s">
        <v>87</v>
      </c>
      <c r="E39" s="19">
        <v>10</v>
      </c>
      <c r="F39" s="19">
        <v>0</v>
      </c>
      <c r="G39" s="31" t="s">
        <v>4</v>
      </c>
      <c r="H39" s="19">
        <v>0</v>
      </c>
      <c r="I39" s="19">
        <v>0</v>
      </c>
      <c r="J39" s="19">
        <f t="shared" si="3"/>
        <v>0</v>
      </c>
      <c r="K39" s="19">
        <v>0</v>
      </c>
      <c r="L39" s="19">
        <f t="shared" si="4"/>
        <v>0</v>
      </c>
      <c r="M39" s="19">
        <v>0</v>
      </c>
      <c r="N39" s="39">
        <f t="shared" si="1"/>
        <v>0</v>
      </c>
    </row>
    <row r="40" spans="1:14" x14ac:dyDescent="0.25">
      <c r="A40" s="37">
        <v>26</v>
      </c>
      <c r="B40" s="13"/>
      <c r="C40" s="35" t="s">
        <v>86</v>
      </c>
      <c r="D40" s="7" t="s">
        <v>89</v>
      </c>
      <c r="E40" s="19">
        <v>10</v>
      </c>
      <c r="F40" s="19">
        <v>0</v>
      </c>
      <c r="G40" s="31" t="s">
        <v>4</v>
      </c>
      <c r="H40" s="19">
        <v>0</v>
      </c>
      <c r="I40" s="19">
        <v>0</v>
      </c>
      <c r="J40" s="19">
        <f t="shared" si="3"/>
        <v>0</v>
      </c>
      <c r="K40" s="19">
        <v>0</v>
      </c>
      <c r="L40" s="19">
        <f t="shared" si="4"/>
        <v>0</v>
      </c>
      <c r="M40" s="19">
        <v>0</v>
      </c>
      <c r="N40" s="39">
        <f t="shared" si="1"/>
        <v>0</v>
      </c>
    </row>
    <row r="41" spans="1:14" x14ac:dyDescent="0.25">
      <c r="A41" s="37">
        <v>27</v>
      </c>
      <c r="B41" s="13"/>
      <c r="C41" s="35" t="s">
        <v>88</v>
      </c>
      <c r="D41" s="7" t="s">
        <v>91</v>
      </c>
      <c r="E41" s="19">
        <v>4</v>
      </c>
      <c r="F41" s="19">
        <v>0</v>
      </c>
      <c r="G41" s="31" t="s">
        <v>4</v>
      </c>
      <c r="H41" s="19">
        <v>0</v>
      </c>
      <c r="I41" s="19">
        <v>0</v>
      </c>
      <c r="J41" s="19">
        <f t="shared" si="3"/>
        <v>0</v>
      </c>
      <c r="K41" s="19">
        <v>0</v>
      </c>
      <c r="L41" s="19">
        <f t="shared" si="4"/>
        <v>0</v>
      </c>
      <c r="M41" s="19">
        <v>0</v>
      </c>
      <c r="N41" s="39">
        <f t="shared" si="1"/>
        <v>0</v>
      </c>
    </row>
    <row r="42" spans="1:14" x14ac:dyDescent="0.25">
      <c r="A42" s="37">
        <v>28</v>
      </c>
      <c r="B42" s="13"/>
      <c r="C42" s="35" t="s">
        <v>90</v>
      </c>
      <c r="D42" s="7" t="s">
        <v>98</v>
      </c>
      <c r="E42" s="19">
        <v>15</v>
      </c>
      <c r="F42" s="19">
        <v>0</v>
      </c>
      <c r="G42" s="31" t="s">
        <v>4</v>
      </c>
      <c r="H42" s="19">
        <v>0</v>
      </c>
      <c r="I42" s="19">
        <v>0</v>
      </c>
      <c r="J42" s="19">
        <f t="shared" si="3"/>
        <v>0</v>
      </c>
      <c r="K42" s="19">
        <v>0</v>
      </c>
      <c r="L42" s="19">
        <f t="shared" si="4"/>
        <v>0</v>
      </c>
      <c r="M42" s="19">
        <v>0</v>
      </c>
      <c r="N42" s="39">
        <f t="shared" si="1"/>
        <v>0</v>
      </c>
    </row>
    <row r="43" spans="1:14" x14ac:dyDescent="0.25">
      <c r="A43" s="37">
        <v>29</v>
      </c>
      <c r="B43" s="13"/>
      <c r="C43" s="35" t="s">
        <v>92</v>
      </c>
      <c r="D43" s="7" t="s">
        <v>99</v>
      </c>
      <c r="E43" s="19">
        <v>11</v>
      </c>
      <c r="F43" s="19">
        <v>0</v>
      </c>
      <c r="G43" s="31" t="s">
        <v>4</v>
      </c>
      <c r="H43" s="19">
        <v>0</v>
      </c>
      <c r="I43" s="19">
        <v>0</v>
      </c>
      <c r="J43" s="19">
        <f t="shared" si="3"/>
        <v>0</v>
      </c>
      <c r="K43" s="19">
        <v>0</v>
      </c>
      <c r="L43" s="19">
        <f t="shared" si="4"/>
        <v>0</v>
      </c>
      <c r="M43" s="19">
        <v>0</v>
      </c>
      <c r="N43" s="39">
        <f t="shared" si="1"/>
        <v>0</v>
      </c>
    </row>
    <row r="44" spans="1:14" x14ac:dyDescent="0.25">
      <c r="A44" s="37">
        <v>30</v>
      </c>
      <c r="B44" s="13"/>
      <c r="C44" s="35" t="s">
        <v>93</v>
      </c>
      <c r="D44" s="7" t="s">
        <v>100</v>
      </c>
      <c r="E44" s="19">
        <v>10</v>
      </c>
      <c r="F44" s="19">
        <v>0</v>
      </c>
      <c r="G44" s="31" t="s">
        <v>4</v>
      </c>
      <c r="H44" s="19">
        <v>0</v>
      </c>
      <c r="I44" s="19">
        <v>0</v>
      </c>
      <c r="J44" s="19">
        <f t="shared" si="3"/>
        <v>0</v>
      </c>
      <c r="K44" s="19">
        <v>0</v>
      </c>
      <c r="L44" s="19">
        <f t="shared" si="4"/>
        <v>0</v>
      </c>
      <c r="M44" s="19">
        <v>0</v>
      </c>
      <c r="N44" s="39">
        <f t="shared" si="1"/>
        <v>0</v>
      </c>
    </row>
    <row r="45" spans="1:14" x14ac:dyDescent="0.25">
      <c r="A45" s="37">
        <v>31</v>
      </c>
      <c r="B45" s="13"/>
      <c r="C45" s="35" t="s">
        <v>95</v>
      </c>
      <c r="D45" s="7" t="s">
        <v>104</v>
      </c>
      <c r="E45" s="19">
        <v>0</v>
      </c>
      <c r="F45" s="19">
        <v>0</v>
      </c>
      <c r="G45" s="31" t="s">
        <v>4</v>
      </c>
      <c r="H45" s="19">
        <v>0</v>
      </c>
      <c r="I45" s="19">
        <v>0</v>
      </c>
      <c r="J45" s="19">
        <f t="shared" si="3"/>
        <v>0</v>
      </c>
      <c r="K45" s="19">
        <v>0</v>
      </c>
      <c r="L45" s="19">
        <f t="shared" si="4"/>
        <v>0</v>
      </c>
      <c r="M45" s="19">
        <v>0</v>
      </c>
      <c r="N45" s="39">
        <f t="shared" si="1"/>
        <v>0</v>
      </c>
    </row>
    <row r="46" spans="1:14" x14ac:dyDescent="0.25">
      <c r="A46" s="37">
        <v>32</v>
      </c>
      <c r="B46" s="13"/>
      <c r="C46" s="35" t="s">
        <v>105</v>
      </c>
      <c r="D46" s="7" t="s">
        <v>97</v>
      </c>
      <c r="E46" s="19">
        <v>0</v>
      </c>
      <c r="F46" s="19">
        <v>0</v>
      </c>
      <c r="G46" s="31" t="s">
        <v>4</v>
      </c>
      <c r="H46" s="19">
        <v>0</v>
      </c>
      <c r="I46" s="19">
        <v>0</v>
      </c>
      <c r="J46" s="19">
        <f t="shared" si="3"/>
        <v>0</v>
      </c>
      <c r="K46" s="19">
        <v>0</v>
      </c>
      <c r="L46" s="19">
        <f t="shared" si="4"/>
        <v>0</v>
      </c>
      <c r="M46" s="19">
        <v>0</v>
      </c>
      <c r="N46" s="39">
        <f t="shared" si="1"/>
        <v>0</v>
      </c>
    </row>
    <row r="47" spans="1:14" x14ac:dyDescent="0.25">
      <c r="A47" s="37">
        <v>33</v>
      </c>
      <c r="B47" s="13"/>
      <c r="C47" s="35" t="s">
        <v>106</v>
      </c>
      <c r="D47" s="7" t="s">
        <v>94</v>
      </c>
      <c r="E47" s="19">
        <v>9</v>
      </c>
      <c r="F47" s="19">
        <v>0</v>
      </c>
      <c r="G47" s="31" t="s">
        <v>4</v>
      </c>
      <c r="H47" s="19">
        <v>0</v>
      </c>
      <c r="I47" s="19">
        <v>0</v>
      </c>
      <c r="J47" s="19">
        <f t="shared" si="3"/>
        <v>0</v>
      </c>
      <c r="K47" s="19">
        <v>0</v>
      </c>
      <c r="L47" s="19">
        <f t="shared" si="4"/>
        <v>0</v>
      </c>
      <c r="M47" s="19">
        <v>0</v>
      </c>
      <c r="N47" s="39">
        <f t="shared" si="1"/>
        <v>0</v>
      </c>
    </row>
    <row r="48" spans="1:14" x14ac:dyDescent="0.25">
      <c r="A48" s="37">
        <v>34</v>
      </c>
      <c r="B48" s="13"/>
      <c r="C48" s="35" t="s">
        <v>107</v>
      </c>
      <c r="D48" s="7" t="s">
        <v>96</v>
      </c>
      <c r="E48" s="19">
        <v>8</v>
      </c>
      <c r="F48" s="19">
        <v>0</v>
      </c>
      <c r="G48" s="31" t="s">
        <v>4</v>
      </c>
      <c r="H48" s="19">
        <v>0</v>
      </c>
      <c r="I48" s="19">
        <v>0</v>
      </c>
      <c r="J48" s="19">
        <f t="shared" si="3"/>
        <v>0</v>
      </c>
      <c r="K48" s="19">
        <v>0</v>
      </c>
      <c r="L48" s="19">
        <f t="shared" si="4"/>
        <v>0</v>
      </c>
      <c r="M48" s="19">
        <v>0</v>
      </c>
      <c r="N48" s="39">
        <f t="shared" si="1"/>
        <v>0</v>
      </c>
    </row>
    <row r="49" spans="1:15" x14ac:dyDescent="0.25">
      <c r="A49" s="37">
        <v>35</v>
      </c>
      <c r="B49" s="13"/>
      <c r="C49" s="35" t="s">
        <v>108</v>
      </c>
      <c r="D49" s="7" t="s">
        <v>125</v>
      </c>
      <c r="E49" s="19">
        <v>8</v>
      </c>
      <c r="F49" s="19">
        <v>0</v>
      </c>
      <c r="G49" s="31" t="s">
        <v>4</v>
      </c>
      <c r="H49" s="19">
        <v>0</v>
      </c>
      <c r="I49" s="19">
        <v>0</v>
      </c>
      <c r="J49" s="19">
        <f t="shared" si="3"/>
        <v>0</v>
      </c>
      <c r="K49" s="19">
        <v>0</v>
      </c>
      <c r="L49" s="19">
        <f t="shared" si="4"/>
        <v>0</v>
      </c>
      <c r="M49" s="19">
        <v>0</v>
      </c>
      <c r="N49" s="39">
        <f t="shared" si="1"/>
        <v>0</v>
      </c>
    </row>
    <row r="50" spans="1:15" x14ac:dyDescent="0.25">
      <c r="A50" s="37">
        <v>36</v>
      </c>
      <c r="B50" s="13"/>
      <c r="C50" s="35" t="s">
        <v>135</v>
      </c>
      <c r="D50" s="7" t="s">
        <v>113</v>
      </c>
      <c r="E50" s="19">
        <v>20</v>
      </c>
      <c r="F50" s="19">
        <v>0</v>
      </c>
      <c r="G50" s="31" t="s">
        <v>4</v>
      </c>
      <c r="H50" s="19">
        <v>0</v>
      </c>
      <c r="I50" s="19">
        <v>0</v>
      </c>
      <c r="J50" s="19">
        <f t="shared" si="3"/>
        <v>0</v>
      </c>
      <c r="K50" s="19">
        <v>0</v>
      </c>
      <c r="L50" s="19">
        <f t="shared" si="4"/>
        <v>0</v>
      </c>
      <c r="M50" s="19">
        <v>0</v>
      </c>
      <c r="N50" s="39">
        <f t="shared" si="1"/>
        <v>0</v>
      </c>
    </row>
    <row r="51" spans="1:15" x14ac:dyDescent="0.25">
      <c r="A51" s="37">
        <v>37</v>
      </c>
      <c r="B51" s="13"/>
      <c r="C51" s="35" t="s">
        <v>22</v>
      </c>
      <c r="D51" s="7" t="s">
        <v>109</v>
      </c>
      <c r="E51" s="19">
        <v>46</v>
      </c>
      <c r="F51" s="19">
        <v>0</v>
      </c>
      <c r="G51" s="31" t="s">
        <v>133</v>
      </c>
      <c r="H51" s="19">
        <v>0</v>
      </c>
      <c r="I51" s="19">
        <v>0</v>
      </c>
      <c r="J51" s="19">
        <f t="shared" si="3"/>
        <v>0</v>
      </c>
      <c r="K51" s="19">
        <v>0</v>
      </c>
      <c r="L51" s="19">
        <f t="shared" si="4"/>
        <v>0</v>
      </c>
      <c r="M51" s="19">
        <v>0</v>
      </c>
      <c r="N51" s="39">
        <f t="shared" si="1"/>
        <v>0</v>
      </c>
    </row>
    <row r="52" spans="1:15" x14ac:dyDescent="0.25">
      <c r="A52" s="37">
        <v>38</v>
      </c>
      <c r="B52" s="13"/>
      <c r="C52" s="35" t="s">
        <v>9</v>
      </c>
      <c r="D52" s="7" t="s">
        <v>10</v>
      </c>
      <c r="E52" s="19">
        <v>0</v>
      </c>
      <c r="F52" s="19">
        <v>0</v>
      </c>
      <c r="G52" s="31" t="s">
        <v>4</v>
      </c>
      <c r="H52" s="19">
        <v>0</v>
      </c>
      <c r="I52" s="19">
        <v>0</v>
      </c>
      <c r="J52" s="19">
        <v>0</v>
      </c>
      <c r="K52" s="19">
        <v>0</v>
      </c>
      <c r="L52" s="19">
        <f t="shared" si="4"/>
        <v>0</v>
      </c>
      <c r="M52" s="19">
        <v>0</v>
      </c>
      <c r="N52" s="39">
        <f t="shared" si="1"/>
        <v>0</v>
      </c>
    </row>
    <row r="53" spans="1:15" x14ac:dyDescent="0.25">
      <c r="A53" s="37">
        <v>39</v>
      </c>
      <c r="B53" s="13"/>
      <c r="C53" s="35" t="s">
        <v>23</v>
      </c>
      <c r="D53" s="7" t="s">
        <v>24</v>
      </c>
      <c r="E53" s="19">
        <v>0</v>
      </c>
      <c r="F53" s="19">
        <f>+E53*H53</f>
        <v>0</v>
      </c>
      <c r="G53" s="31" t="s">
        <v>25</v>
      </c>
      <c r="H53" s="19">
        <v>0</v>
      </c>
      <c r="I53" s="19">
        <v>0</v>
      </c>
      <c r="J53" s="19">
        <v>0</v>
      </c>
      <c r="K53" s="19">
        <v>0</v>
      </c>
      <c r="L53" s="19">
        <f t="shared" si="4"/>
        <v>0</v>
      </c>
      <c r="M53" s="19">
        <v>0</v>
      </c>
      <c r="N53" s="39">
        <f t="shared" si="1"/>
        <v>0</v>
      </c>
    </row>
    <row r="54" spans="1:15" x14ac:dyDescent="0.25">
      <c r="A54" s="37">
        <v>40</v>
      </c>
      <c r="B54" s="13"/>
      <c r="C54" s="35" t="s">
        <v>26</v>
      </c>
      <c r="D54" s="7" t="s">
        <v>27</v>
      </c>
      <c r="E54" s="19">
        <v>0</v>
      </c>
      <c r="F54" s="19">
        <f>+E54*H54</f>
        <v>0</v>
      </c>
      <c r="G54" s="31" t="s">
        <v>4</v>
      </c>
      <c r="H54" s="19">
        <v>0</v>
      </c>
      <c r="I54" s="19">
        <v>0</v>
      </c>
      <c r="J54" s="19">
        <f>+H54*I54</f>
        <v>0</v>
      </c>
      <c r="K54" s="19">
        <v>0</v>
      </c>
      <c r="L54" s="19">
        <f t="shared" si="4"/>
        <v>0</v>
      </c>
      <c r="M54" s="19">
        <v>0</v>
      </c>
      <c r="N54" s="39">
        <f t="shared" si="1"/>
        <v>0</v>
      </c>
    </row>
    <row r="55" spans="1:15" x14ac:dyDescent="0.25">
      <c r="A55" s="37">
        <v>41</v>
      </c>
      <c r="B55" s="13"/>
      <c r="C55" s="35" t="s">
        <v>29</v>
      </c>
      <c r="D55" s="7" t="s">
        <v>30</v>
      </c>
      <c r="E55" s="19">
        <v>0</v>
      </c>
      <c r="F55" s="19">
        <f>+E55*H55</f>
        <v>0</v>
      </c>
      <c r="G55" s="31" t="s">
        <v>25</v>
      </c>
      <c r="H55" s="19">
        <v>0</v>
      </c>
      <c r="I55" s="19">
        <v>0</v>
      </c>
      <c r="J55" s="19">
        <f>+H55*I55</f>
        <v>0</v>
      </c>
      <c r="K55" s="19">
        <v>0</v>
      </c>
      <c r="L55" s="19">
        <f t="shared" si="4"/>
        <v>0</v>
      </c>
      <c r="M55" s="19">
        <v>0</v>
      </c>
      <c r="N55" s="39">
        <f t="shared" si="1"/>
        <v>0</v>
      </c>
    </row>
    <row r="56" spans="1:15" x14ac:dyDescent="0.25">
      <c r="A56" s="37">
        <v>42</v>
      </c>
      <c r="B56" s="13"/>
      <c r="C56" s="35" t="s">
        <v>28</v>
      </c>
      <c r="D56" s="7" t="s">
        <v>110</v>
      </c>
      <c r="E56" s="19">
        <v>122</v>
      </c>
      <c r="F56" s="19">
        <v>0</v>
      </c>
      <c r="G56" s="31" t="s">
        <v>133</v>
      </c>
      <c r="H56" s="19">
        <v>0</v>
      </c>
      <c r="I56" s="19">
        <v>0</v>
      </c>
      <c r="J56" s="19">
        <v>0</v>
      </c>
      <c r="K56" s="19">
        <v>0</v>
      </c>
      <c r="L56" s="19">
        <f t="shared" si="4"/>
        <v>0</v>
      </c>
      <c r="M56" s="19">
        <v>0</v>
      </c>
      <c r="N56" s="39">
        <f t="shared" si="1"/>
        <v>0</v>
      </c>
    </row>
    <row r="57" spans="1:15" x14ac:dyDescent="0.25">
      <c r="A57" s="37">
        <v>43</v>
      </c>
      <c r="B57" s="13"/>
      <c r="C57" s="35" t="s">
        <v>31</v>
      </c>
      <c r="D57" s="7" t="s">
        <v>117</v>
      </c>
      <c r="E57" s="19">
        <v>0</v>
      </c>
      <c r="F57" s="19">
        <v>0</v>
      </c>
      <c r="G57" s="31" t="s">
        <v>133</v>
      </c>
      <c r="H57" s="39">
        <v>1278.46</v>
      </c>
      <c r="I57" s="39">
        <v>30</v>
      </c>
      <c r="J57" s="39">
        <v>38341.39</v>
      </c>
      <c r="K57" s="39">
        <v>0</v>
      </c>
      <c r="L57" s="39">
        <f t="shared" si="4"/>
        <v>0</v>
      </c>
      <c r="M57" s="39">
        <v>0</v>
      </c>
      <c r="N57" s="39">
        <f t="shared" si="1"/>
        <v>38341.39</v>
      </c>
    </row>
    <row r="58" spans="1:15" x14ac:dyDescent="0.25">
      <c r="A58" s="37">
        <v>44</v>
      </c>
      <c r="B58" s="13"/>
      <c r="C58" s="35" t="s">
        <v>46</v>
      </c>
      <c r="D58" s="7" t="s">
        <v>116</v>
      </c>
      <c r="E58" s="19">
        <v>18</v>
      </c>
      <c r="F58" s="19">
        <v>0</v>
      </c>
      <c r="G58" s="31" t="s">
        <v>5</v>
      </c>
      <c r="H58" s="19">
        <v>0</v>
      </c>
      <c r="I58" s="19">
        <v>0</v>
      </c>
      <c r="J58" s="19">
        <f t="shared" ref="J58:J90" si="5">+H58*I58</f>
        <v>0</v>
      </c>
      <c r="K58" s="19">
        <v>0</v>
      </c>
      <c r="L58" s="19">
        <f t="shared" si="4"/>
        <v>0</v>
      </c>
      <c r="M58" s="19">
        <v>0</v>
      </c>
      <c r="N58" s="39">
        <f t="shared" si="1"/>
        <v>0</v>
      </c>
    </row>
    <row r="59" spans="1:15" x14ac:dyDescent="0.25">
      <c r="A59" s="37">
        <v>45</v>
      </c>
      <c r="B59" s="13"/>
      <c r="C59" s="35" t="s">
        <v>7</v>
      </c>
      <c r="D59" s="7" t="s">
        <v>126</v>
      </c>
      <c r="E59" s="19">
        <v>12</v>
      </c>
      <c r="F59" s="19">
        <v>0</v>
      </c>
      <c r="G59" s="31" t="s">
        <v>5</v>
      </c>
      <c r="H59" s="39">
        <v>145</v>
      </c>
      <c r="I59" s="39">
        <v>50</v>
      </c>
      <c r="J59" s="39">
        <f t="shared" si="5"/>
        <v>7250</v>
      </c>
      <c r="K59" s="39">
        <v>0</v>
      </c>
      <c r="L59" s="39">
        <f t="shared" si="4"/>
        <v>0</v>
      </c>
      <c r="M59" s="39">
        <v>0</v>
      </c>
      <c r="N59" s="39">
        <f t="shared" si="1"/>
        <v>7250</v>
      </c>
    </row>
    <row r="60" spans="1:15" x14ac:dyDescent="0.25">
      <c r="A60" s="37"/>
      <c r="B60" s="13"/>
      <c r="C60" s="35" t="s">
        <v>176</v>
      </c>
      <c r="D60" s="7" t="s">
        <v>177</v>
      </c>
      <c r="E60" s="19">
        <v>0</v>
      </c>
      <c r="F60" s="19">
        <v>0</v>
      </c>
      <c r="G60" s="31" t="s">
        <v>5</v>
      </c>
      <c r="H60" s="39">
        <v>145</v>
      </c>
      <c r="I60" s="39">
        <v>20</v>
      </c>
      <c r="J60" s="39">
        <v>2900</v>
      </c>
      <c r="K60" s="39">
        <v>0</v>
      </c>
      <c r="L60" s="39">
        <f t="shared" si="4"/>
        <v>0</v>
      </c>
      <c r="M60" s="39">
        <v>0</v>
      </c>
      <c r="N60" s="39">
        <f t="shared" si="1"/>
        <v>2900</v>
      </c>
      <c r="O60" s="41"/>
    </row>
    <row r="61" spans="1:15" x14ac:dyDescent="0.25">
      <c r="A61" s="37">
        <v>46</v>
      </c>
      <c r="B61" s="13"/>
      <c r="C61" s="35" t="s">
        <v>14</v>
      </c>
      <c r="D61" s="7" t="s">
        <v>17</v>
      </c>
      <c r="E61" s="19">
        <v>0</v>
      </c>
      <c r="F61" s="19">
        <v>0</v>
      </c>
      <c r="G61" s="31" t="s">
        <v>18</v>
      </c>
      <c r="H61" s="19">
        <v>0</v>
      </c>
      <c r="I61" s="19">
        <v>0</v>
      </c>
      <c r="J61" s="19">
        <f t="shared" si="5"/>
        <v>0</v>
      </c>
      <c r="K61" s="19">
        <v>0</v>
      </c>
      <c r="L61" s="19">
        <f t="shared" si="4"/>
        <v>0</v>
      </c>
      <c r="M61" s="19">
        <v>0</v>
      </c>
      <c r="N61" s="39">
        <f t="shared" si="1"/>
        <v>0</v>
      </c>
    </row>
    <row r="62" spans="1:15" x14ac:dyDescent="0.25">
      <c r="A62" s="37">
        <v>47</v>
      </c>
      <c r="B62" s="13"/>
      <c r="C62" s="35" t="s">
        <v>16</v>
      </c>
      <c r="D62" s="7" t="s">
        <v>20</v>
      </c>
      <c r="E62" s="19">
        <v>0</v>
      </c>
      <c r="F62" s="19">
        <v>0</v>
      </c>
      <c r="G62" s="31" t="s">
        <v>18</v>
      </c>
      <c r="H62" s="19">
        <v>0</v>
      </c>
      <c r="I62" s="19">
        <v>0</v>
      </c>
      <c r="J62" s="19">
        <f t="shared" si="5"/>
        <v>0</v>
      </c>
      <c r="K62" s="19">
        <v>0</v>
      </c>
      <c r="L62" s="19">
        <f t="shared" si="4"/>
        <v>0</v>
      </c>
      <c r="M62" s="19">
        <v>0</v>
      </c>
      <c r="N62" s="39">
        <f t="shared" si="1"/>
        <v>0</v>
      </c>
    </row>
    <row r="63" spans="1:15" x14ac:dyDescent="0.25">
      <c r="A63" s="37">
        <v>48</v>
      </c>
      <c r="B63" s="13"/>
      <c r="C63" s="35" t="s">
        <v>19</v>
      </c>
      <c r="D63" s="7" t="s">
        <v>21</v>
      </c>
      <c r="E63" s="19">
        <v>9</v>
      </c>
      <c r="F63" s="19">
        <v>0</v>
      </c>
      <c r="G63" s="31" t="s">
        <v>18</v>
      </c>
      <c r="H63" s="19">
        <v>0</v>
      </c>
      <c r="I63" s="19">
        <v>0</v>
      </c>
      <c r="J63" s="19">
        <f t="shared" si="5"/>
        <v>0</v>
      </c>
      <c r="K63" s="19">
        <v>0</v>
      </c>
      <c r="L63" s="19">
        <f t="shared" si="4"/>
        <v>0</v>
      </c>
      <c r="M63" s="19">
        <v>0</v>
      </c>
      <c r="N63" s="39">
        <f t="shared" si="1"/>
        <v>0</v>
      </c>
    </row>
    <row r="64" spans="1:15" x14ac:dyDescent="0.25">
      <c r="A64" s="37">
        <v>49</v>
      </c>
      <c r="B64" s="13"/>
      <c r="C64" s="35" t="s">
        <v>23</v>
      </c>
      <c r="D64" s="7" t="s">
        <v>127</v>
      </c>
      <c r="E64" s="19">
        <v>100</v>
      </c>
      <c r="F64" s="19">
        <v>0</v>
      </c>
      <c r="G64" s="31" t="s">
        <v>133</v>
      </c>
      <c r="H64" s="19">
        <v>0</v>
      </c>
      <c r="I64" s="19">
        <v>0</v>
      </c>
      <c r="J64" s="19">
        <f t="shared" si="5"/>
        <v>0</v>
      </c>
      <c r="K64" s="19">
        <v>0</v>
      </c>
      <c r="L64" s="19">
        <f t="shared" si="4"/>
        <v>0</v>
      </c>
      <c r="M64" s="19">
        <v>0</v>
      </c>
      <c r="N64" s="39">
        <f t="shared" si="1"/>
        <v>0</v>
      </c>
    </row>
    <row r="65" spans="1:14" x14ac:dyDescent="0.25">
      <c r="A65" s="37">
        <v>50</v>
      </c>
      <c r="B65" s="13"/>
      <c r="C65" s="35" t="s">
        <v>32</v>
      </c>
      <c r="D65" s="7" t="s">
        <v>35</v>
      </c>
      <c r="E65" s="19">
        <v>110</v>
      </c>
      <c r="F65" s="19">
        <v>0</v>
      </c>
      <c r="G65" s="31" t="s">
        <v>133</v>
      </c>
      <c r="H65" s="19">
        <v>0</v>
      </c>
      <c r="I65" s="19">
        <v>0</v>
      </c>
      <c r="J65" s="19">
        <f t="shared" si="5"/>
        <v>0</v>
      </c>
      <c r="K65" s="19">
        <v>0</v>
      </c>
      <c r="L65" s="19">
        <f t="shared" si="4"/>
        <v>0</v>
      </c>
      <c r="M65" s="19">
        <v>0</v>
      </c>
      <c r="N65" s="39">
        <f t="shared" si="1"/>
        <v>0</v>
      </c>
    </row>
    <row r="66" spans="1:14" x14ac:dyDescent="0.25">
      <c r="A66" s="37">
        <v>51</v>
      </c>
      <c r="B66" s="13"/>
      <c r="C66" s="35" t="s">
        <v>34</v>
      </c>
      <c r="D66" s="7" t="s">
        <v>138</v>
      </c>
      <c r="E66" s="19">
        <v>11</v>
      </c>
      <c r="F66" s="19">
        <v>0</v>
      </c>
      <c r="G66" s="31" t="s">
        <v>133</v>
      </c>
      <c r="H66" s="19">
        <v>0</v>
      </c>
      <c r="I66" s="19">
        <v>0</v>
      </c>
      <c r="J66" s="19">
        <f t="shared" si="5"/>
        <v>0</v>
      </c>
      <c r="K66" s="19">
        <v>0</v>
      </c>
      <c r="L66" s="19">
        <f t="shared" si="4"/>
        <v>0</v>
      </c>
      <c r="M66" s="19">
        <v>0</v>
      </c>
      <c r="N66" s="39">
        <f t="shared" si="1"/>
        <v>0</v>
      </c>
    </row>
    <row r="67" spans="1:14" x14ac:dyDescent="0.25">
      <c r="A67" s="37">
        <v>52</v>
      </c>
      <c r="B67" s="13"/>
      <c r="C67" s="35" t="s">
        <v>36</v>
      </c>
      <c r="D67" s="7" t="s">
        <v>37</v>
      </c>
      <c r="E67" s="19">
        <v>70</v>
      </c>
      <c r="F67" s="19">
        <v>0</v>
      </c>
      <c r="G67" s="31" t="s">
        <v>5</v>
      </c>
      <c r="H67" s="39">
        <v>600</v>
      </c>
      <c r="I67" s="39">
        <v>12</v>
      </c>
      <c r="J67" s="39">
        <f t="shared" si="5"/>
        <v>7200</v>
      </c>
      <c r="K67" s="39">
        <v>0</v>
      </c>
      <c r="L67" s="39">
        <f t="shared" si="4"/>
        <v>0</v>
      </c>
      <c r="M67" s="39">
        <v>0</v>
      </c>
      <c r="N67" s="39">
        <f t="shared" si="1"/>
        <v>7200</v>
      </c>
    </row>
    <row r="68" spans="1:14" x14ac:dyDescent="0.25">
      <c r="A68" s="37">
        <v>53</v>
      </c>
      <c r="B68" s="13"/>
      <c r="C68" s="35" t="s">
        <v>41</v>
      </c>
      <c r="D68" s="7" t="s">
        <v>42</v>
      </c>
      <c r="E68" s="19">
        <v>17</v>
      </c>
      <c r="F68" s="19">
        <v>0</v>
      </c>
      <c r="G68" s="31" t="s">
        <v>5</v>
      </c>
      <c r="H68" s="39">
        <v>64.900000000000006</v>
      </c>
      <c r="I68" s="39">
        <v>100</v>
      </c>
      <c r="J68" s="39">
        <f t="shared" si="5"/>
        <v>6490.0000000000009</v>
      </c>
      <c r="K68" s="39">
        <v>0</v>
      </c>
      <c r="L68" s="39">
        <f t="shared" si="4"/>
        <v>0</v>
      </c>
      <c r="M68" s="39">
        <v>0</v>
      </c>
      <c r="N68" s="39">
        <f t="shared" si="1"/>
        <v>6490.0000000000009</v>
      </c>
    </row>
    <row r="69" spans="1:14" x14ac:dyDescent="0.25">
      <c r="A69" s="37">
        <v>54</v>
      </c>
      <c r="B69" s="13"/>
      <c r="C69" s="35" t="s">
        <v>43</v>
      </c>
      <c r="D69" s="7" t="s">
        <v>45</v>
      </c>
      <c r="E69" s="19">
        <v>26</v>
      </c>
      <c r="F69" s="19">
        <v>0</v>
      </c>
      <c r="G69" s="31" t="s">
        <v>18</v>
      </c>
      <c r="H69" s="39">
        <v>118</v>
      </c>
      <c r="I69" s="39">
        <v>12</v>
      </c>
      <c r="J69" s="39">
        <f t="shared" si="5"/>
        <v>1416</v>
      </c>
      <c r="K69" s="39">
        <v>0</v>
      </c>
      <c r="L69" s="39">
        <f t="shared" si="4"/>
        <v>0</v>
      </c>
      <c r="M69" s="39">
        <v>0</v>
      </c>
      <c r="N69" s="39">
        <f t="shared" si="1"/>
        <v>1416</v>
      </c>
    </row>
    <row r="70" spans="1:14" x14ac:dyDescent="0.25">
      <c r="A70" s="37">
        <v>55</v>
      </c>
      <c r="B70" s="13"/>
      <c r="C70" s="35" t="s">
        <v>44</v>
      </c>
      <c r="D70" s="7" t="s">
        <v>134</v>
      </c>
      <c r="E70" s="19">
        <v>32</v>
      </c>
      <c r="F70" s="19">
        <v>0</v>
      </c>
      <c r="G70" s="31" t="s">
        <v>18</v>
      </c>
      <c r="H70" s="39">
        <v>88.5</v>
      </c>
      <c r="I70" s="39">
        <v>50</v>
      </c>
      <c r="J70" s="39">
        <f t="shared" si="5"/>
        <v>4425</v>
      </c>
      <c r="K70" s="39">
        <v>0</v>
      </c>
      <c r="L70" s="39">
        <f t="shared" si="4"/>
        <v>0</v>
      </c>
      <c r="M70" s="39">
        <v>0</v>
      </c>
      <c r="N70" s="39">
        <f t="shared" si="1"/>
        <v>4425</v>
      </c>
    </row>
    <row r="71" spans="1:14" x14ac:dyDescent="0.25">
      <c r="A71" s="37">
        <v>56</v>
      </c>
      <c r="B71" s="13"/>
      <c r="C71" s="35" t="s">
        <v>47</v>
      </c>
      <c r="D71" s="7" t="s">
        <v>50</v>
      </c>
      <c r="E71" s="19">
        <v>2</v>
      </c>
      <c r="F71" s="19">
        <v>0</v>
      </c>
      <c r="G71" s="31" t="s">
        <v>5</v>
      </c>
      <c r="H71" s="19">
        <v>0</v>
      </c>
      <c r="I71" s="19">
        <v>0</v>
      </c>
      <c r="J71" s="19">
        <f t="shared" si="5"/>
        <v>0</v>
      </c>
      <c r="K71" s="19">
        <v>0</v>
      </c>
      <c r="L71" s="19">
        <f t="shared" si="4"/>
        <v>0</v>
      </c>
      <c r="M71" s="19">
        <v>0</v>
      </c>
      <c r="N71" s="39">
        <f t="shared" si="1"/>
        <v>0</v>
      </c>
    </row>
    <row r="72" spans="1:14" x14ac:dyDescent="0.25">
      <c r="A72" s="37">
        <v>57</v>
      </c>
      <c r="B72" s="13"/>
      <c r="C72" s="35" t="s">
        <v>54</v>
      </c>
      <c r="D72" s="7" t="s">
        <v>121</v>
      </c>
      <c r="E72" s="19">
        <v>9</v>
      </c>
      <c r="F72" s="19">
        <v>0</v>
      </c>
      <c r="G72" s="31" t="s">
        <v>5</v>
      </c>
      <c r="H72" s="19">
        <v>0</v>
      </c>
      <c r="I72" s="19">
        <v>0</v>
      </c>
      <c r="J72" s="19">
        <f t="shared" si="5"/>
        <v>0</v>
      </c>
      <c r="K72" s="19">
        <v>0</v>
      </c>
      <c r="L72" s="19">
        <f t="shared" si="4"/>
        <v>0</v>
      </c>
      <c r="M72" s="19">
        <v>0</v>
      </c>
      <c r="N72" s="39">
        <f t="shared" si="1"/>
        <v>0</v>
      </c>
    </row>
    <row r="73" spans="1:14" x14ac:dyDescent="0.25">
      <c r="A73" s="37">
        <v>58</v>
      </c>
      <c r="B73" s="13"/>
      <c r="C73" s="35" t="s">
        <v>55</v>
      </c>
      <c r="D73" s="7" t="s">
        <v>60</v>
      </c>
      <c r="E73" s="19">
        <v>6</v>
      </c>
      <c r="F73" s="19">
        <v>0</v>
      </c>
      <c r="G73" s="31" t="s">
        <v>5</v>
      </c>
      <c r="H73" s="19">
        <v>0</v>
      </c>
      <c r="I73" s="19">
        <v>0</v>
      </c>
      <c r="J73" s="19">
        <f t="shared" si="5"/>
        <v>0</v>
      </c>
      <c r="K73" s="19">
        <v>0</v>
      </c>
      <c r="L73" s="19">
        <f t="shared" si="4"/>
        <v>0</v>
      </c>
      <c r="M73" s="19">
        <v>0</v>
      </c>
      <c r="N73" s="39">
        <f t="shared" si="1"/>
        <v>0</v>
      </c>
    </row>
    <row r="74" spans="1:14" x14ac:dyDescent="0.25">
      <c r="A74" s="37">
        <v>59</v>
      </c>
      <c r="B74" s="13"/>
      <c r="C74" s="35" t="s">
        <v>57</v>
      </c>
      <c r="D74" s="7" t="s">
        <v>61</v>
      </c>
      <c r="E74" s="19">
        <v>9</v>
      </c>
      <c r="F74" s="19">
        <v>0</v>
      </c>
      <c r="G74" s="31" t="s">
        <v>5</v>
      </c>
      <c r="H74" s="19">
        <v>0</v>
      </c>
      <c r="I74" s="19">
        <v>0</v>
      </c>
      <c r="J74" s="19">
        <f t="shared" si="5"/>
        <v>0</v>
      </c>
      <c r="K74" s="19">
        <v>0</v>
      </c>
      <c r="L74" s="19">
        <f t="shared" si="4"/>
        <v>0</v>
      </c>
      <c r="M74" s="19">
        <v>0</v>
      </c>
      <c r="N74" s="39">
        <f t="shared" si="1"/>
        <v>0</v>
      </c>
    </row>
    <row r="75" spans="1:14" x14ac:dyDescent="0.25">
      <c r="A75" s="37">
        <v>60</v>
      </c>
      <c r="B75" s="13"/>
      <c r="C75" s="35" t="s">
        <v>59</v>
      </c>
      <c r="D75" s="7" t="s">
        <v>63</v>
      </c>
      <c r="E75" s="19">
        <v>5</v>
      </c>
      <c r="F75" s="19">
        <v>0</v>
      </c>
      <c r="G75" s="31" t="s">
        <v>5</v>
      </c>
      <c r="H75" s="19">
        <v>0</v>
      </c>
      <c r="I75" s="19">
        <v>0</v>
      </c>
      <c r="J75" s="19">
        <f t="shared" si="5"/>
        <v>0</v>
      </c>
      <c r="K75" s="19">
        <v>0</v>
      </c>
      <c r="L75" s="19">
        <f t="shared" si="4"/>
        <v>0</v>
      </c>
      <c r="M75" s="19">
        <v>0</v>
      </c>
      <c r="N75" s="39">
        <f t="shared" si="1"/>
        <v>0</v>
      </c>
    </row>
    <row r="76" spans="1:14" x14ac:dyDescent="0.25">
      <c r="A76" s="37">
        <v>61</v>
      </c>
      <c r="B76" s="13"/>
      <c r="C76" s="35" t="s">
        <v>68</v>
      </c>
      <c r="D76" s="7" t="s">
        <v>130</v>
      </c>
      <c r="E76" s="19">
        <v>99</v>
      </c>
      <c r="F76" s="19">
        <v>0</v>
      </c>
      <c r="G76" s="31" t="s">
        <v>5</v>
      </c>
      <c r="H76" s="19">
        <v>0</v>
      </c>
      <c r="I76" s="19">
        <v>0</v>
      </c>
      <c r="J76" s="19">
        <f t="shared" si="5"/>
        <v>0</v>
      </c>
      <c r="K76" s="19">
        <v>0</v>
      </c>
      <c r="L76" s="19">
        <f t="shared" si="4"/>
        <v>0</v>
      </c>
      <c r="M76" s="19">
        <v>0</v>
      </c>
      <c r="N76" s="39">
        <f t="shared" si="1"/>
        <v>0</v>
      </c>
    </row>
    <row r="77" spans="1:14" x14ac:dyDescent="0.25">
      <c r="A77" s="37">
        <v>62</v>
      </c>
      <c r="B77" s="13"/>
      <c r="C77" s="35" t="s">
        <v>67</v>
      </c>
      <c r="D77" s="7" t="s">
        <v>122</v>
      </c>
      <c r="E77" s="19">
        <v>5</v>
      </c>
      <c r="F77" s="19">
        <v>0</v>
      </c>
      <c r="G77" s="31" t="s">
        <v>6</v>
      </c>
      <c r="H77" s="39">
        <v>354</v>
      </c>
      <c r="I77" s="39">
        <v>100</v>
      </c>
      <c r="J77" s="39">
        <f t="shared" si="5"/>
        <v>35400</v>
      </c>
      <c r="K77" s="39">
        <v>0</v>
      </c>
      <c r="L77" s="39">
        <f t="shared" si="4"/>
        <v>0</v>
      </c>
      <c r="M77" s="39">
        <v>0</v>
      </c>
      <c r="N77" s="39">
        <f>+F77+J77-L77</f>
        <v>35400</v>
      </c>
    </row>
    <row r="78" spans="1:14" x14ac:dyDescent="0.25">
      <c r="A78" s="37">
        <v>63</v>
      </c>
      <c r="B78" s="13"/>
      <c r="C78" s="35" t="s">
        <v>73</v>
      </c>
      <c r="D78" s="7" t="s">
        <v>74</v>
      </c>
      <c r="E78" s="19">
        <v>4</v>
      </c>
      <c r="F78" s="19">
        <v>0</v>
      </c>
      <c r="G78" s="31" t="s">
        <v>5</v>
      </c>
      <c r="H78" s="19">
        <v>0</v>
      </c>
      <c r="I78" s="19">
        <v>0</v>
      </c>
      <c r="J78" s="19">
        <f t="shared" si="5"/>
        <v>0</v>
      </c>
      <c r="K78" s="19">
        <v>0</v>
      </c>
      <c r="L78" s="19">
        <f t="shared" si="4"/>
        <v>0</v>
      </c>
      <c r="M78" s="19">
        <v>0</v>
      </c>
      <c r="N78" s="39">
        <f t="shared" si="1"/>
        <v>0</v>
      </c>
    </row>
    <row r="79" spans="1:14" x14ac:dyDescent="0.25">
      <c r="A79" s="37">
        <v>64</v>
      </c>
      <c r="B79" s="13"/>
      <c r="C79" s="35" t="s">
        <v>75</v>
      </c>
      <c r="D79" s="7" t="s">
        <v>78</v>
      </c>
      <c r="E79" s="19">
        <v>19</v>
      </c>
      <c r="F79" s="19">
        <v>0</v>
      </c>
      <c r="G79" s="31" t="s">
        <v>5</v>
      </c>
      <c r="H79" s="19">
        <v>0</v>
      </c>
      <c r="I79" s="19">
        <v>0</v>
      </c>
      <c r="J79" s="19">
        <f t="shared" si="5"/>
        <v>0</v>
      </c>
      <c r="K79" s="19">
        <v>0</v>
      </c>
      <c r="L79" s="19">
        <f t="shared" si="4"/>
        <v>0</v>
      </c>
      <c r="M79" s="19">
        <v>0</v>
      </c>
      <c r="N79" s="39">
        <f t="shared" si="1"/>
        <v>0</v>
      </c>
    </row>
    <row r="80" spans="1:14" x14ac:dyDescent="0.25">
      <c r="A80" s="37">
        <v>65</v>
      </c>
      <c r="B80" s="13"/>
      <c r="C80" s="35" t="s">
        <v>82</v>
      </c>
      <c r="D80" s="7" t="s">
        <v>128</v>
      </c>
      <c r="E80" s="19">
        <v>0</v>
      </c>
      <c r="F80" s="19">
        <v>0</v>
      </c>
      <c r="G80" s="31" t="s">
        <v>5</v>
      </c>
      <c r="H80" s="19">
        <v>0</v>
      </c>
      <c r="I80" s="19">
        <v>0</v>
      </c>
      <c r="J80" s="19">
        <f t="shared" si="5"/>
        <v>0</v>
      </c>
      <c r="K80" s="19">
        <v>0</v>
      </c>
      <c r="L80" s="19">
        <f t="shared" si="4"/>
        <v>0</v>
      </c>
      <c r="M80" s="19">
        <v>0</v>
      </c>
      <c r="N80" s="39">
        <f t="shared" ref="N80:N88" si="6">+F80+J80-L80</f>
        <v>0</v>
      </c>
    </row>
    <row r="81" spans="1:14" x14ac:dyDescent="0.25">
      <c r="A81" s="37">
        <v>66</v>
      </c>
      <c r="B81" s="13"/>
      <c r="C81" s="35" t="s">
        <v>32</v>
      </c>
      <c r="D81" s="7" t="s">
        <v>33</v>
      </c>
      <c r="E81" s="19">
        <v>0</v>
      </c>
      <c r="F81" s="19">
        <f t="shared" ref="F81:F88" si="7">+E81*H81</f>
        <v>0</v>
      </c>
      <c r="G81" s="31" t="s">
        <v>4</v>
      </c>
      <c r="H81" s="19">
        <v>0</v>
      </c>
      <c r="I81" s="19">
        <v>0</v>
      </c>
      <c r="J81" s="19">
        <f t="shared" si="5"/>
        <v>0</v>
      </c>
      <c r="K81" s="19">
        <v>0</v>
      </c>
      <c r="L81" s="19">
        <f t="shared" ref="K81:L88" si="8">+F81</f>
        <v>0</v>
      </c>
      <c r="M81" s="19">
        <v>0</v>
      </c>
      <c r="N81" s="39">
        <f t="shared" si="6"/>
        <v>0</v>
      </c>
    </row>
    <row r="82" spans="1:14" x14ac:dyDescent="0.25">
      <c r="A82" s="37">
        <v>67</v>
      </c>
      <c r="B82" s="13"/>
      <c r="C82" s="35" t="s">
        <v>179</v>
      </c>
      <c r="D82" s="7" t="s">
        <v>178</v>
      </c>
      <c r="E82" s="19">
        <v>0</v>
      </c>
      <c r="F82" s="19">
        <f t="shared" si="7"/>
        <v>0</v>
      </c>
      <c r="G82" s="31" t="s">
        <v>5</v>
      </c>
      <c r="H82" s="39">
        <v>16500</v>
      </c>
      <c r="I82" s="39">
        <v>1</v>
      </c>
      <c r="J82" s="39">
        <f t="shared" si="5"/>
        <v>16500</v>
      </c>
      <c r="K82" s="39">
        <v>0</v>
      </c>
      <c r="L82" s="39">
        <f t="shared" si="8"/>
        <v>0</v>
      </c>
      <c r="M82" s="39">
        <v>0</v>
      </c>
      <c r="N82" s="39">
        <f>+F82+J82-L82</f>
        <v>16500</v>
      </c>
    </row>
    <row r="83" spans="1:14" x14ac:dyDescent="0.25">
      <c r="A83" s="37">
        <v>68</v>
      </c>
      <c r="B83" s="13"/>
      <c r="C83" s="35" t="s">
        <v>55</v>
      </c>
      <c r="D83" s="7" t="s">
        <v>56</v>
      </c>
      <c r="E83" s="19">
        <v>0</v>
      </c>
      <c r="F83" s="19">
        <f t="shared" si="7"/>
        <v>0</v>
      </c>
      <c r="G83" s="31" t="s">
        <v>4</v>
      </c>
      <c r="H83" s="19">
        <v>0</v>
      </c>
      <c r="I83" s="19">
        <v>0</v>
      </c>
      <c r="J83" s="19">
        <f t="shared" si="5"/>
        <v>0</v>
      </c>
      <c r="K83" s="19">
        <f t="shared" si="8"/>
        <v>0</v>
      </c>
      <c r="L83" s="19">
        <f t="shared" si="8"/>
        <v>0</v>
      </c>
      <c r="M83" s="19">
        <v>0</v>
      </c>
      <c r="N83" s="39">
        <f t="shared" si="6"/>
        <v>0</v>
      </c>
    </row>
    <row r="84" spans="1:14" x14ac:dyDescent="0.25">
      <c r="A84" s="37">
        <v>69</v>
      </c>
      <c r="B84" s="13"/>
      <c r="C84" s="35" t="s">
        <v>57</v>
      </c>
      <c r="D84" s="7" t="s">
        <v>58</v>
      </c>
      <c r="E84" s="19">
        <v>0</v>
      </c>
      <c r="F84" s="19">
        <f t="shared" si="7"/>
        <v>0</v>
      </c>
      <c r="G84" s="31" t="s">
        <v>4</v>
      </c>
      <c r="H84" s="19">
        <v>0</v>
      </c>
      <c r="I84" s="19">
        <v>0</v>
      </c>
      <c r="J84" s="19">
        <f t="shared" si="5"/>
        <v>0</v>
      </c>
      <c r="K84" s="19">
        <f t="shared" si="8"/>
        <v>0</v>
      </c>
      <c r="L84" s="19">
        <f t="shared" si="8"/>
        <v>0</v>
      </c>
      <c r="M84" s="19">
        <v>0</v>
      </c>
      <c r="N84" s="39">
        <f t="shared" si="6"/>
        <v>0</v>
      </c>
    </row>
    <row r="85" spans="1:14" x14ac:dyDescent="0.25">
      <c r="A85" s="37">
        <v>70</v>
      </c>
      <c r="B85" s="13"/>
      <c r="C85" s="35" t="s">
        <v>62</v>
      </c>
      <c r="D85" s="7" t="s">
        <v>63</v>
      </c>
      <c r="E85" s="19">
        <v>0</v>
      </c>
      <c r="F85" s="19">
        <f t="shared" si="7"/>
        <v>0</v>
      </c>
      <c r="G85" s="31" t="s">
        <v>4</v>
      </c>
      <c r="H85" s="19">
        <v>0</v>
      </c>
      <c r="I85" s="19">
        <v>0</v>
      </c>
      <c r="J85" s="19">
        <f t="shared" si="5"/>
        <v>0</v>
      </c>
      <c r="K85" s="19">
        <f t="shared" si="8"/>
        <v>0</v>
      </c>
      <c r="L85" s="19">
        <f t="shared" si="8"/>
        <v>0</v>
      </c>
      <c r="M85" s="19">
        <v>0</v>
      </c>
      <c r="N85" s="39">
        <f t="shared" si="6"/>
        <v>0</v>
      </c>
    </row>
    <row r="86" spans="1:14" x14ac:dyDescent="0.25">
      <c r="A86" s="37">
        <v>71</v>
      </c>
      <c r="B86" s="13"/>
      <c r="C86" s="35" t="s">
        <v>69</v>
      </c>
      <c r="D86" s="7" t="s">
        <v>70</v>
      </c>
      <c r="E86" s="19">
        <v>0</v>
      </c>
      <c r="F86" s="19">
        <f t="shared" si="7"/>
        <v>0</v>
      </c>
      <c r="G86" s="31" t="s">
        <v>4</v>
      </c>
      <c r="H86" s="19">
        <v>0</v>
      </c>
      <c r="I86" s="19">
        <v>0</v>
      </c>
      <c r="J86" s="19">
        <f t="shared" si="5"/>
        <v>0</v>
      </c>
      <c r="K86" s="19">
        <f t="shared" si="8"/>
        <v>0</v>
      </c>
      <c r="L86" s="19">
        <f t="shared" si="8"/>
        <v>0</v>
      </c>
      <c r="M86" s="19">
        <v>0</v>
      </c>
      <c r="N86" s="39">
        <f t="shared" si="6"/>
        <v>0</v>
      </c>
    </row>
    <row r="87" spans="1:14" x14ac:dyDescent="0.25">
      <c r="A87" s="37">
        <v>72</v>
      </c>
      <c r="B87" s="13"/>
      <c r="C87" s="35" t="s">
        <v>71</v>
      </c>
      <c r="D87" s="7" t="s">
        <v>72</v>
      </c>
      <c r="E87" s="19">
        <v>0</v>
      </c>
      <c r="F87" s="19">
        <f t="shared" si="7"/>
        <v>0</v>
      </c>
      <c r="G87" s="31" t="s">
        <v>4</v>
      </c>
      <c r="H87" s="19">
        <v>0</v>
      </c>
      <c r="I87" s="19">
        <v>0</v>
      </c>
      <c r="J87" s="19">
        <f t="shared" si="5"/>
        <v>0</v>
      </c>
      <c r="K87" s="19">
        <f t="shared" si="8"/>
        <v>0</v>
      </c>
      <c r="L87" s="19">
        <f t="shared" si="8"/>
        <v>0</v>
      </c>
      <c r="M87" s="19">
        <v>0</v>
      </c>
      <c r="N87" s="39">
        <f t="shared" si="6"/>
        <v>0</v>
      </c>
    </row>
    <row r="88" spans="1:14" x14ac:dyDescent="0.25">
      <c r="A88" s="37">
        <v>73</v>
      </c>
      <c r="B88" s="13"/>
      <c r="C88" s="35" t="s">
        <v>75</v>
      </c>
      <c r="D88" s="7" t="s">
        <v>76</v>
      </c>
      <c r="E88" s="19">
        <v>7</v>
      </c>
      <c r="F88" s="19">
        <f t="shared" si="7"/>
        <v>0</v>
      </c>
      <c r="G88" s="31" t="s">
        <v>5</v>
      </c>
      <c r="H88" s="19">
        <v>0</v>
      </c>
      <c r="I88" s="19">
        <v>0</v>
      </c>
      <c r="J88" s="19">
        <f t="shared" si="5"/>
        <v>0</v>
      </c>
      <c r="K88" s="19">
        <f t="shared" si="8"/>
        <v>7</v>
      </c>
      <c r="L88" s="19">
        <f t="shared" si="8"/>
        <v>0</v>
      </c>
      <c r="M88" s="19">
        <v>0</v>
      </c>
      <c r="N88" s="39">
        <f t="shared" si="6"/>
        <v>0</v>
      </c>
    </row>
    <row r="89" spans="1:14" x14ac:dyDescent="0.25">
      <c r="A89" s="37">
        <v>74</v>
      </c>
      <c r="B89" s="13"/>
      <c r="C89" s="35" t="s">
        <v>11</v>
      </c>
      <c r="D89" s="7" t="s">
        <v>13</v>
      </c>
      <c r="E89" s="19">
        <v>41</v>
      </c>
      <c r="F89" s="19">
        <v>0</v>
      </c>
      <c r="G89" s="31" t="s">
        <v>118</v>
      </c>
      <c r="H89" s="39">
        <v>118</v>
      </c>
      <c r="I89" s="39">
        <v>100</v>
      </c>
      <c r="J89" s="39">
        <f t="shared" si="5"/>
        <v>11800</v>
      </c>
      <c r="K89" s="39">
        <v>0</v>
      </c>
      <c r="L89" s="39">
        <f>+K89*H89</f>
        <v>0</v>
      </c>
      <c r="M89" s="39">
        <v>0</v>
      </c>
      <c r="N89" s="39">
        <f>+F89+J89-L89</f>
        <v>11800</v>
      </c>
    </row>
    <row r="90" spans="1:14" x14ac:dyDescent="0.25">
      <c r="A90" s="37">
        <v>75</v>
      </c>
      <c r="B90" s="13"/>
      <c r="C90" s="35" t="s">
        <v>12</v>
      </c>
      <c r="D90" s="7" t="s">
        <v>15</v>
      </c>
      <c r="E90" s="19">
        <v>0</v>
      </c>
      <c r="F90" s="19">
        <v>0</v>
      </c>
      <c r="G90" s="31" t="s">
        <v>5</v>
      </c>
      <c r="H90" s="39">
        <v>159.30000000000001</v>
      </c>
      <c r="I90" s="39">
        <v>50</v>
      </c>
      <c r="J90" s="39">
        <f t="shared" si="5"/>
        <v>7965.0000000000009</v>
      </c>
      <c r="K90" s="39">
        <v>0</v>
      </c>
      <c r="L90" s="39">
        <f>+K90*H90</f>
        <v>0</v>
      </c>
      <c r="M90" s="39">
        <v>0</v>
      </c>
      <c r="N90" s="39">
        <f>+F90+J90-L90</f>
        <v>7965.0000000000009</v>
      </c>
    </row>
    <row r="91" spans="1:14" x14ac:dyDescent="0.25">
      <c r="A91" s="36"/>
      <c r="B91" s="5"/>
      <c r="C91" s="6"/>
      <c r="D91" s="18" t="s">
        <v>101</v>
      </c>
      <c r="E91" s="33">
        <f>SUM(E15:E90)</f>
        <v>1480</v>
      </c>
      <c r="F91" s="33">
        <f>SUM(F15:F90)</f>
        <v>0</v>
      </c>
      <c r="G91" s="33"/>
      <c r="H91" s="33">
        <f t="shared" ref="H91:J91" si="9">SUM(H15:H90)</f>
        <v>45452.510000000009</v>
      </c>
      <c r="I91" s="33">
        <f t="shared" si="9"/>
        <v>15576</v>
      </c>
      <c r="J91" s="33">
        <f t="shared" si="9"/>
        <v>3092909.39</v>
      </c>
      <c r="K91" s="33">
        <f>SUM(K15:K90)</f>
        <v>13307</v>
      </c>
      <c r="L91" s="33">
        <f>SUM(L15:L90)</f>
        <v>1570842</v>
      </c>
      <c r="M91" s="33">
        <f>SUM(M15:M90)</f>
        <v>0</v>
      </c>
      <c r="N91" s="33">
        <f>SUM(N15:N90)</f>
        <v>1522067.39</v>
      </c>
    </row>
  </sheetData>
  <mergeCells count="7">
    <mergeCell ref="E13:F13"/>
    <mergeCell ref="I13:J13"/>
    <mergeCell ref="K13:L13"/>
    <mergeCell ref="M13:N13"/>
    <mergeCell ref="D8:K8"/>
    <mergeCell ref="D9:J9"/>
    <mergeCell ref="D10:K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O73"/>
  <sheetViews>
    <sheetView tabSelected="1" zoomScale="112" zoomScaleNormal="112" workbookViewId="0">
      <selection activeCell="I4" sqref="I4"/>
    </sheetView>
  </sheetViews>
  <sheetFormatPr baseColWidth="10" defaultColWidth="9.28515625" defaultRowHeight="14.25" x14ac:dyDescent="0.2"/>
  <cols>
    <col min="1" max="1" width="12.7109375" style="1" bestFit="1" customWidth="1"/>
    <col min="2" max="2" width="13.28515625" style="2" bestFit="1" customWidth="1"/>
    <col min="3" max="3" width="37.85546875" style="1" bestFit="1" customWidth="1"/>
    <col min="4" max="4" width="12.28515625" style="1" bestFit="1" customWidth="1"/>
    <col min="5" max="5" width="11.140625" style="1" customWidth="1"/>
    <col min="6" max="6" width="13" style="22" bestFit="1" customWidth="1"/>
    <col min="7" max="7" width="13.28515625" style="1" bestFit="1" customWidth="1"/>
    <col min="8" max="8" width="16.7109375" style="1" customWidth="1"/>
    <col min="9" max="9" width="20.42578125" style="2" bestFit="1" customWidth="1"/>
    <col min="10" max="10" width="16.28515625" style="14" bestFit="1" customWidth="1"/>
    <col min="11" max="11" width="16.28515625" style="1" bestFit="1" customWidth="1"/>
    <col min="12" max="12" width="12.140625" style="1" bestFit="1" customWidth="1"/>
    <col min="13" max="13" width="14.42578125" style="1" bestFit="1" customWidth="1"/>
    <col min="14" max="14" width="9.28515625" style="1"/>
    <col min="15" max="15" width="13.28515625" style="1" bestFit="1" customWidth="1"/>
    <col min="16" max="16384" width="9.28515625" style="1"/>
  </cols>
  <sheetData>
    <row r="8" spans="1:13" x14ac:dyDescent="0.2">
      <c r="C8" s="112" t="s">
        <v>463</v>
      </c>
      <c r="D8" s="112"/>
      <c r="E8" s="112"/>
      <c r="F8" s="112"/>
      <c r="G8" s="112"/>
      <c r="H8" s="112"/>
      <c r="I8" s="112"/>
    </row>
    <row r="9" spans="1:13" ht="11.25" customHeight="1" x14ac:dyDescent="0.25">
      <c r="C9" s="112"/>
      <c r="D9" s="112"/>
      <c r="E9" s="112"/>
      <c r="F9" s="112"/>
      <c r="G9" s="112"/>
      <c r="H9" s="112"/>
      <c r="I9" s="112"/>
    </row>
    <row r="13" spans="1:13" ht="15" x14ac:dyDescent="0.25">
      <c r="A13" s="112" t="s">
        <v>464</v>
      </c>
      <c r="B13" s="112"/>
      <c r="C13" s="112"/>
    </row>
    <row r="15" spans="1:13" ht="15" thickBot="1" x14ac:dyDescent="0.25"/>
    <row r="16" spans="1:13" ht="15.75" thickBot="1" x14ac:dyDescent="0.3">
      <c r="B16" s="99"/>
      <c r="C16" s="99"/>
      <c r="D16" s="104" t="s">
        <v>161</v>
      </c>
      <c r="E16" s="105"/>
      <c r="F16" s="1"/>
      <c r="H16" s="104" t="s">
        <v>149</v>
      </c>
      <c r="I16" s="105"/>
      <c r="J16" s="106" t="s">
        <v>102</v>
      </c>
      <c r="K16" s="107"/>
      <c r="L16" s="108" t="s">
        <v>150</v>
      </c>
      <c r="M16" s="109"/>
    </row>
    <row r="17" spans="1:13" ht="36" x14ac:dyDescent="0.2">
      <c r="A17" s="3" t="s">
        <v>137</v>
      </c>
      <c r="B17" s="3" t="s">
        <v>449</v>
      </c>
      <c r="C17" s="28" t="s">
        <v>450</v>
      </c>
      <c r="D17" s="29" t="s">
        <v>147</v>
      </c>
      <c r="E17" s="30" t="s">
        <v>163</v>
      </c>
      <c r="F17" s="3" t="s">
        <v>0</v>
      </c>
      <c r="G17" s="3" t="s">
        <v>1</v>
      </c>
      <c r="H17" s="20" t="s">
        <v>145</v>
      </c>
      <c r="I17" s="25" t="s">
        <v>146</v>
      </c>
      <c r="J17" s="20" t="s">
        <v>147</v>
      </c>
      <c r="K17" s="20" t="s">
        <v>148</v>
      </c>
      <c r="L17" s="21" t="s">
        <v>3</v>
      </c>
      <c r="M17" s="21" t="s">
        <v>2</v>
      </c>
    </row>
    <row r="18" spans="1:13" s="133" customFormat="1" x14ac:dyDescent="0.2">
      <c r="A18" s="130" t="s">
        <v>151</v>
      </c>
      <c r="B18" s="131" t="s">
        <v>166</v>
      </c>
      <c r="C18" s="131" t="s">
        <v>144</v>
      </c>
      <c r="D18" s="87">
        <v>0</v>
      </c>
      <c r="E18" s="87">
        <v>0</v>
      </c>
      <c r="F18" s="132" t="s">
        <v>462</v>
      </c>
      <c r="G18" s="87">
        <f>+I18/H18</f>
        <v>87.305494252873558</v>
      </c>
      <c r="H18" s="87">
        <v>26100</v>
      </c>
      <c r="I18" s="87">
        <v>2278673.4</v>
      </c>
      <c r="J18" s="87">
        <v>26100</v>
      </c>
      <c r="K18" s="87">
        <f>G18*J18</f>
        <v>2278673.4</v>
      </c>
      <c r="L18" s="87">
        <f>+D18+H18-J18</f>
        <v>0</v>
      </c>
      <c r="M18" s="87">
        <f>+E18+I18-K18</f>
        <v>0</v>
      </c>
    </row>
    <row r="19" spans="1:13" s="133" customFormat="1" x14ac:dyDescent="0.2">
      <c r="A19" s="130" t="s">
        <v>154</v>
      </c>
      <c r="B19" s="131" t="s">
        <v>38</v>
      </c>
      <c r="C19" s="131" t="s">
        <v>119</v>
      </c>
      <c r="D19" s="87">
        <v>40</v>
      </c>
      <c r="E19" s="87">
        <v>16991.999999999996</v>
      </c>
      <c r="F19" s="132" t="s">
        <v>5</v>
      </c>
      <c r="G19" s="87">
        <v>424.79999999999995</v>
      </c>
      <c r="H19" s="87">
        <v>0</v>
      </c>
      <c r="I19" s="87">
        <v>0</v>
      </c>
      <c r="J19" s="87">
        <v>40</v>
      </c>
      <c r="K19" s="87">
        <f>+G19*J19</f>
        <v>16992</v>
      </c>
      <c r="L19" s="87">
        <f>+D19+H19-J19</f>
        <v>0</v>
      </c>
      <c r="M19" s="87">
        <f>+E19+I19-K19</f>
        <v>0</v>
      </c>
    </row>
    <row r="20" spans="1:13" s="133" customFormat="1" x14ac:dyDescent="0.2">
      <c r="A20" s="130" t="s">
        <v>154</v>
      </c>
      <c r="B20" s="131" t="s">
        <v>77</v>
      </c>
      <c r="C20" s="131" t="s">
        <v>114</v>
      </c>
      <c r="D20" s="87">
        <v>112</v>
      </c>
      <c r="E20" s="87">
        <v>12951.68</v>
      </c>
      <c r="F20" s="132" t="s">
        <v>6</v>
      </c>
      <c r="G20" s="87">
        <v>115.64</v>
      </c>
      <c r="H20" s="87">
        <v>0</v>
      </c>
      <c r="I20" s="87">
        <v>0</v>
      </c>
      <c r="J20" s="87">
        <v>112</v>
      </c>
      <c r="K20" s="87">
        <f t="shared" ref="K20:K70" si="0">+G20*J20</f>
        <v>12951.68</v>
      </c>
      <c r="L20" s="87">
        <f t="shared" ref="L20:L70" si="1">+D20+H20-J20</f>
        <v>0</v>
      </c>
      <c r="M20" s="87">
        <f t="shared" ref="M20:M70" si="2">+E20+I20-K20</f>
        <v>0</v>
      </c>
    </row>
    <row r="21" spans="1:13" s="133" customFormat="1" x14ac:dyDescent="0.2">
      <c r="A21" s="130" t="s">
        <v>154</v>
      </c>
      <c r="B21" s="131" t="s">
        <v>79</v>
      </c>
      <c r="C21" s="131" t="s">
        <v>123</v>
      </c>
      <c r="D21" s="87">
        <v>17</v>
      </c>
      <c r="E21" s="87">
        <v>20000</v>
      </c>
      <c r="F21" s="132" t="s">
        <v>5</v>
      </c>
      <c r="G21" s="87">
        <v>1150.5</v>
      </c>
      <c r="H21" s="87">
        <v>0</v>
      </c>
      <c r="I21" s="87">
        <v>0</v>
      </c>
      <c r="J21" s="87">
        <v>17</v>
      </c>
      <c r="K21" s="87">
        <v>20000</v>
      </c>
      <c r="L21" s="87">
        <f t="shared" si="1"/>
        <v>0</v>
      </c>
      <c r="M21" s="87">
        <f>+E21+I21-K21</f>
        <v>0</v>
      </c>
    </row>
    <row r="22" spans="1:13" s="133" customFormat="1" x14ac:dyDescent="0.2">
      <c r="A22" s="130" t="s">
        <v>154</v>
      </c>
      <c r="B22" s="131" t="s">
        <v>80</v>
      </c>
      <c r="C22" s="131" t="s">
        <v>124</v>
      </c>
      <c r="D22" s="87">
        <v>4</v>
      </c>
      <c r="E22" s="87">
        <v>3492.8</v>
      </c>
      <c r="F22" s="132" t="s">
        <v>5</v>
      </c>
      <c r="G22" s="87">
        <v>873.19999999999993</v>
      </c>
      <c r="H22" s="87">
        <v>0</v>
      </c>
      <c r="I22" s="87">
        <v>0</v>
      </c>
      <c r="J22" s="87">
        <v>2</v>
      </c>
      <c r="K22" s="87">
        <f>+G22*J22</f>
        <v>1746.3999999999999</v>
      </c>
      <c r="L22" s="87">
        <f t="shared" si="1"/>
        <v>2</v>
      </c>
      <c r="M22" s="87">
        <f t="shared" si="2"/>
        <v>1746.4000000000003</v>
      </c>
    </row>
    <row r="23" spans="1:13" s="133" customFormat="1" x14ac:dyDescent="0.2">
      <c r="A23" s="130" t="s">
        <v>154</v>
      </c>
      <c r="B23" s="131" t="s">
        <v>81</v>
      </c>
      <c r="C23" s="131" t="s">
        <v>132</v>
      </c>
      <c r="D23" s="87">
        <v>320</v>
      </c>
      <c r="E23" s="87">
        <v>111391.99999999997</v>
      </c>
      <c r="F23" s="132" t="s">
        <v>5</v>
      </c>
      <c r="G23" s="87">
        <v>348.09999999999997</v>
      </c>
      <c r="H23" s="87">
        <v>0</v>
      </c>
      <c r="I23" s="87">
        <v>0</v>
      </c>
      <c r="J23" s="87">
        <v>320</v>
      </c>
      <c r="K23" s="87">
        <f>+G23*J23</f>
        <v>111391.99999999999</v>
      </c>
      <c r="L23" s="87">
        <f t="shared" si="1"/>
        <v>0</v>
      </c>
      <c r="M23" s="87">
        <f t="shared" si="2"/>
        <v>0</v>
      </c>
    </row>
    <row r="24" spans="1:13" s="133" customFormat="1" x14ac:dyDescent="0.2">
      <c r="A24" s="130" t="s">
        <v>157</v>
      </c>
      <c r="B24" s="131" t="s">
        <v>49</v>
      </c>
      <c r="C24" s="131" t="s">
        <v>103</v>
      </c>
      <c r="D24" s="87">
        <v>5</v>
      </c>
      <c r="E24" s="87">
        <v>259.60000000000036</v>
      </c>
      <c r="F24" s="132" t="s">
        <v>118</v>
      </c>
      <c r="G24" s="87">
        <v>51.919999999999995</v>
      </c>
      <c r="H24" s="87">
        <v>0</v>
      </c>
      <c r="I24" s="87">
        <v>0</v>
      </c>
      <c r="J24" s="87">
        <v>5</v>
      </c>
      <c r="K24" s="87">
        <f t="shared" si="0"/>
        <v>259.59999999999997</v>
      </c>
      <c r="L24" s="87">
        <f t="shared" si="1"/>
        <v>0</v>
      </c>
      <c r="M24" s="87">
        <f t="shared" si="2"/>
        <v>0</v>
      </c>
    </row>
    <row r="25" spans="1:13" s="133" customFormat="1" x14ac:dyDescent="0.2">
      <c r="A25" s="130" t="s">
        <v>157</v>
      </c>
      <c r="B25" s="131" t="s">
        <v>48</v>
      </c>
      <c r="C25" s="131" t="s">
        <v>52</v>
      </c>
      <c r="D25" s="87">
        <v>51</v>
      </c>
      <c r="E25" s="87">
        <v>20160.3</v>
      </c>
      <c r="F25" s="132" t="s">
        <v>118</v>
      </c>
      <c r="G25" s="87">
        <v>395.3</v>
      </c>
      <c r="H25" s="87">
        <v>0</v>
      </c>
      <c r="I25" s="87">
        <v>0</v>
      </c>
      <c r="J25" s="87">
        <v>8</v>
      </c>
      <c r="K25" s="87">
        <f t="shared" si="0"/>
        <v>3162.4</v>
      </c>
      <c r="L25" s="87">
        <f t="shared" si="1"/>
        <v>43</v>
      </c>
      <c r="M25" s="87">
        <f t="shared" si="2"/>
        <v>16997.899999999998</v>
      </c>
    </row>
    <row r="26" spans="1:13" s="133" customFormat="1" x14ac:dyDescent="0.2">
      <c r="A26" s="130" t="s">
        <v>157</v>
      </c>
      <c r="B26" s="131" t="s">
        <v>49</v>
      </c>
      <c r="C26" s="131" t="s">
        <v>53</v>
      </c>
      <c r="D26" s="87">
        <v>53</v>
      </c>
      <c r="E26" s="87">
        <v>23452.5</v>
      </c>
      <c r="F26" s="132" t="s">
        <v>118</v>
      </c>
      <c r="G26" s="87">
        <v>442.5</v>
      </c>
      <c r="H26" s="87">
        <v>0</v>
      </c>
      <c r="I26" s="87">
        <v>0</v>
      </c>
      <c r="J26" s="87">
        <v>27</v>
      </c>
      <c r="K26" s="87">
        <f t="shared" si="0"/>
        <v>11947.5</v>
      </c>
      <c r="L26" s="87">
        <f t="shared" si="1"/>
        <v>26</v>
      </c>
      <c r="M26" s="87">
        <f>+E26+I26-K26</f>
        <v>11505</v>
      </c>
    </row>
    <row r="27" spans="1:13" s="133" customFormat="1" x14ac:dyDescent="0.2">
      <c r="A27" s="130" t="s">
        <v>160</v>
      </c>
      <c r="B27" s="131" t="s">
        <v>140</v>
      </c>
      <c r="C27" s="131" t="s">
        <v>141</v>
      </c>
      <c r="D27" s="87">
        <v>0</v>
      </c>
      <c r="E27" s="87">
        <v>0</v>
      </c>
      <c r="F27" s="132" t="s">
        <v>4</v>
      </c>
      <c r="G27" s="87">
        <v>500</v>
      </c>
      <c r="H27" s="87">
        <v>441</v>
      </c>
      <c r="I27" s="87">
        <f>+H27*G27</f>
        <v>220500</v>
      </c>
      <c r="J27" s="87">
        <v>441</v>
      </c>
      <c r="K27" s="87">
        <f t="shared" si="0"/>
        <v>220500</v>
      </c>
      <c r="L27" s="87">
        <f t="shared" si="1"/>
        <v>0</v>
      </c>
      <c r="M27" s="87">
        <f t="shared" ref="M27:M28" si="3">+E27+I27-K27</f>
        <v>0</v>
      </c>
    </row>
    <row r="28" spans="1:13" s="133" customFormat="1" x14ac:dyDescent="0.2">
      <c r="A28" s="130" t="s">
        <v>160</v>
      </c>
      <c r="B28" s="131" t="s">
        <v>143</v>
      </c>
      <c r="C28" s="131" t="s">
        <v>142</v>
      </c>
      <c r="D28" s="87">
        <v>0</v>
      </c>
      <c r="E28" s="87">
        <v>0</v>
      </c>
      <c r="F28" s="132" t="s">
        <v>4</v>
      </c>
      <c r="G28" s="87">
        <v>1000</v>
      </c>
      <c r="H28" s="87">
        <v>1164</v>
      </c>
      <c r="I28" s="87">
        <f>+H28*G28</f>
        <v>1164000</v>
      </c>
      <c r="J28" s="87">
        <v>1164</v>
      </c>
      <c r="K28" s="87">
        <f t="shared" si="0"/>
        <v>1164000</v>
      </c>
      <c r="L28" s="87">
        <f t="shared" si="1"/>
        <v>0</v>
      </c>
      <c r="M28" s="87">
        <f t="shared" si="3"/>
        <v>0</v>
      </c>
    </row>
    <row r="29" spans="1:13" s="133" customFormat="1" x14ac:dyDescent="0.2">
      <c r="A29" s="130" t="s">
        <v>156</v>
      </c>
      <c r="B29" s="131" t="s">
        <v>83</v>
      </c>
      <c r="C29" s="131" t="s">
        <v>85</v>
      </c>
      <c r="D29" s="87">
        <v>11</v>
      </c>
      <c r="E29" s="87">
        <v>9021.0999999999985</v>
      </c>
      <c r="F29" s="132" t="s">
        <v>4</v>
      </c>
      <c r="G29" s="87">
        <v>820.09999999999991</v>
      </c>
      <c r="H29" s="87">
        <v>0</v>
      </c>
      <c r="I29" s="87">
        <v>0</v>
      </c>
      <c r="J29" s="87">
        <v>2</v>
      </c>
      <c r="K29" s="87">
        <f t="shared" si="0"/>
        <v>1640.1999999999998</v>
      </c>
      <c r="L29" s="87">
        <f t="shared" si="1"/>
        <v>9</v>
      </c>
      <c r="M29" s="87">
        <f t="shared" si="2"/>
        <v>7380.8999999999987</v>
      </c>
    </row>
    <row r="30" spans="1:13" s="133" customFormat="1" x14ac:dyDescent="0.2">
      <c r="A30" s="130" t="s">
        <v>156</v>
      </c>
      <c r="B30" s="131" t="s">
        <v>84</v>
      </c>
      <c r="C30" s="131" t="s">
        <v>87</v>
      </c>
      <c r="D30" s="87">
        <v>10</v>
      </c>
      <c r="E30" s="87">
        <v>8200.9999999999982</v>
      </c>
      <c r="F30" s="132" t="s">
        <v>4</v>
      </c>
      <c r="G30" s="87">
        <v>820.09999999999991</v>
      </c>
      <c r="H30" s="87">
        <v>0</v>
      </c>
      <c r="I30" s="87">
        <v>0</v>
      </c>
      <c r="J30" s="87">
        <v>1</v>
      </c>
      <c r="K30" s="87">
        <f t="shared" si="0"/>
        <v>820.09999999999991</v>
      </c>
      <c r="L30" s="87">
        <f t="shared" si="1"/>
        <v>9</v>
      </c>
      <c r="M30" s="87">
        <f t="shared" si="2"/>
        <v>7380.8999999999978</v>
      </c>
    </row>
    <row r="31" spans="1:13" s="133" customFormat="1" x14ac:dyDescent="0.2">
      <c r="A31" s="130" t="s">
        <v>156</v>
      </c>
      <c r="B31" s="131" t="s">
        <v>86</v>
      </c>
      <c r="C31" s="131" t="s">
        <v>89</v>
      </c>
      <c r="D31" s="87">
        <v>10</v>
      </c>
      <c r="E31" s="87">
        <v>8200.9999999999982</v>
      </c>
      <c r="F31" s="132" t="s">
        <v>4</v>
      </c>
      <c r="G31" s="87">
        <v>820.09999999999991</v>
      </c>
      <c r="H31" s="87">
        <v>0</v>
      </c>
      <c r="I31" s="87">
        <v>0</v>
      </c>
      <c r="J31" s="87">
        <v>1</v>
      </c>
      <c r="K31" s="87">
        <f t="shared" si="0"/>
        <v>820.09999999999991</v>
      </c>
      <c r="L31" s="87">
        <f t="shared" si="1"/>
        <v>9</v>
      </c>
      <c r="M31" s="87">
        <f t="shared" si="2"/>
        <v>7380.8999999999978</v>
      </c>
    </row>
    <row r="32" spans="1:13" s="133" customFormat="1" x14ac:dyDescent="0.2">
      <c r="A32" s="130" t="s">
        <v>156</v>
      </c>
      <c r="B32" s="131" t="s">
        <v>88</v>
      </c>
      <c r="C32" s="131" t="s">
        <v>91</v>
      </c>
      <c r="D32" s="87">
        <v>4</v>
      </c>
      <c r="E32" s="87">
        <v>3540</v>
      </c>
      <c r="F32" s="132" t="s">
        <v>4</v>
      </c>
      <c r="G32" s="87">
        <v>885</v>
      </c>
      <c r="H32" s="87">
        <v>0</v>
      </c>
      <c r="I32" s="87">
        <v>0</v>
      </c>
      <c r="J32" s="87">
        <v>4</v>
      </c>
      <c r="K32" s="87">
        <f t="shared" si="0"/>
        <v>3540</v>
      </c>
      <c r="L32" s="87">
        <f t="shared" si="1"/>
        <v>0</v>
      </c>
      <c r="M32" s="87">
        <f t="shared" si="2"/>
        <v>0</v>
      </c>
    </row>
    <row r="33" spans="1:15" s="133" customFormat="1" x14ac:dyDescent="0.2">
      <c r="A33" s="130" t="s">
        <v>156</v>
      </c>
      <c r="B33" s="131" t="s">
        <v>90</v>
      </c>
      <c r="C33" s="131" t="s">
        <v>98</v>
      </c>
      <c r="D33" s="87">
        <v>15</v>
      </c>
      <c r="E33" s="87">
        <v>12301.499999999998</v>
      </c>
      <c r="F33" s="132" t="s">
        <v>4</v>
      </c>
      <c r="G33" s="87">
        <v>820.09999999999991</v>
      </c>
      <c r="H33" s="87">
        <v>0</v>
      </c>
      <c r="I33" s="87">
        <v>0</v>
      </c>
      <c r="J33" s="87">
        <v>5</v>
      </c>
      <c r="K33" s="87">
        <f t="shared" si="0"/>
        <v>4100.5</v>
      </c>
      <c r="L33" s="87">
        <f t="shared" si="1"/>
        <v>10</v>
      </c>
      <c r="M33" s="87">
        <f t="shared" si="2"/>
        <v>8200.9999999999982</v>
      </c>
    </row>
    <row r="34" spans="1:15" s="133" customFormat="1" x14ac:dyDescent="0.2">
      <c r="A34" s="130" t="s">
        <v>156</v>
      </c>
      <c r="B34" s="131" t="s">
        <v>92</v>
      </c>
      <c r="C34" s="131" t="s">
        <v>99</v>
      </c>
      <c r="D34" s="87">
        <v>11</v>
      </c>
      <c r="E34" s="87">
        <v>9021.0999999999985</v>
      </c>
      <c r="F34" s="132" t="s">
        <v>4</v>
      </c>
      <c r="G34" s="87">
        <v>820.09999999999991</v>
      </c>
      <c r="H34" s="87">
        <v>0</v>
      </c>
      <c r="I34" s="87">
        <v>0</v>
      </c>
      <c r="J34" s="87">
        <v>1</v>
      </c>
      <c r="K34" s="87">
        <f t="shared" si="0"/>
        <v>820.09999999999991</v>
      </c>
      <c r="L34" s="87">
        <f t="shared" si="1"/>
        <v>10</v>
      </c>
      <c r="M34" s="87">
        <f t="shared" si="2"/>
        <v>8200.9999999999982</v>
      </c>
    </row>
    <row r="35" spans="1:15" s="133" customFormat="1" x14ac:dyDescent="0.2">
      <c r="A35" s="130" t="s">
        <v>156</v>
      </c>
      <c r="B35" s="131" t="s">
        <v>93</v>
      </c>
      <c r="C35" s="131" t="s">
        <v>100</v>
      </c>
      <c r="D35" s="87">
        <v>10</v>
      </c>
      <c r="E35" s="87">
        <v>8200.9999999999982</v>
      </c>
      <c r="F35" s="132" t="s">
        <v>4</v>
      </c>
      <c r="G35" s="87">
        <v>820.09999999999991</v>
      </c>
      <c r="H35" s="87">
        <v>0</v>
      </c>
      <c r="I35" s="87">
        <v>0</v>
      </c>
      <c r="J35" s="87">
        <v>0</v>
      </c>
      <c r="K35" s="87">
        <f t="shared" si="0"/>
        <v>0</v>
      </c>
      <c r="L35" s="87">
        <f t="shared" si="1"/>
        <v>10</v>
      </c>
      <c r="M35" s="87">
        <f t="shared" si="2"/>
        <v>8200.9999999999982</v>
      </c>
    </row>
    <row r="36" spans="1:15" s="133" customFormat="1" x14ac:dyDescent="0.2">
      <c r="A36" s="130" t="s">
        <v>156</v>
      </c>
      <c r="B36" s="131" t="s">
        <v>106</v>
      </c>
      <c r="C36" s="131" t="s">
        <v>94</v>
      </c>
      <c r="D36" s="87">
        <v>9</v>
      </c>
      <c r="E36" s="87">
        <v>7380.8999999999987</v>
      </c>
      <c r="F36" s="132" t="s">
        <v>4</v>
      </c>
      <c r="G36" s="87">
        <v>820.09999999999991</v>
      </c>
      <c r="H36" s="87">
        <v>0</v>
      </c>
      <c r="I36" s="87">
        <v>0</v>
      </c>
      <c r="J36" s="87">
        <v>2</v>
      </c>
      <c r="K36" s="87">
        <f>+G36*J36</f>
        <v>1640.1999999999998</v>
      </c>
      <c r="L36" s="87">
        <f>+D36+H36-J36</f>
        <v>7</v>
      </c>
      <c r="M36" s="87">
        <f t="shared" si="2"/>
        <v>5740.6999999999989</v>
      </c>
    </row>
    <row r="37" spans="1:15" s="133" customFormat="1" x14ac:dyDescent="0.2">
      <c r="A37" s="130" t="s">
        <v>156</v>
      </c>
      <c r="B37" s="131" t="s">
        <v>107</v>
      </c>
      <c r="C37" s="131" t="s">
        <v>96</v>
      </c>
      <c r="D37" s="87">
        <v>8</v>
      </c>
      <c r="E37" s="87">
        <v>6560.7999999999993</v>
      </c>
      <c r="F37" s="132" t="s">
        <v>4</v>
      </c>
      <c r="G37" s="87">
        <v>820.09999999999991</v>
      </c>
      <c r="H37" s="87">
        <v>0</v>
      </c>
      <c r="I37" s="87">
        <v>0</v>
      </c>
      <c r="J37" s="87">
        <v>0</v>
      </c>
      <c r="K37" s="87">
        <f t="shared" si="0"/>
        <v>0</v>
      </c>
      <c r="L37" s="87">
        <f t="shared" si="1"/>
        <v>8</v>
      </c>
      <c r="M37" s="87">
        <f t="shared" si="2"/>
        <v>6560.7999999999993</v>
      </c>
    </row>
    <row r="38" spans="1:15" s="133" customFormat="1" x14ac:dyDescent="0.2">
      <c r="A38" s="130" t="s">
        <v>156</v>
      </c>
      <c r="B38" s="131" t="s">
        <v>108</v>
      </c>
      <c r="C38" s="131" t="s">
        <v>125</v>
      </c>
      <c r="D38" s="87">
        <v>8</v>
      </c>
      <c r="E38" s="87">
        <v>6560.7999999999993</v>
      </c>
      <c r="F38" s="132" t="s">
        <v>4</v>
      </c>
      <c r="G38" s="87">
        <v>820.09999999999991</v>
      </c>
      <c r="H38" s="87">
        <v>0</v>
      </c>
      <c r="I38" s="87">
        <v>0</v>
      </c>
      <c r="J38" s="87">
        <v>7</v>
      </c>
      <c r="K38" s="87">
        <v>0</v>
      </c>
      <c r="L38" s="87">
        <f t="shared" si="1"/>
        <v>1</v>
      </c>
      <c r="M38" s="87">
        <f t="shared" si="2"/>
        <v>6560.7999999999993</v>
      </c>
    </row>
    <row r="39" spans="1:15" s="133" customFormat="1" x14ac:dyDescent="0.2">
      <c r="A39" s="130" t="s">
        <v>156</v>
      </c>
      <c r="B39" s="131" t="s">
        <v>135</v>
      </c>
      <c r="C39" s="131" t="s">
        <v>113</v>
      </c>
      <c r="D39" s="87">
        <v>20</v>
      </c>
      <c r="E39" s="87">
        <v>9027.0000000000073</v>
      </c>
      <c r="F39" s="132" t="s">
        <v>4</v>
      </c>
      <c r="G39" s="87">
        <v>451.34999999999997</v>
      </c>
      <c r="H39" s="87">
        <v>0</v>
      </c>
      <c r="I39" s="87">
        <v>0</v>
      </c>
      <c r="J39" s="87">
        <v>20</v>
      </c>
      <c r="K39" s="87">
        <f t="shared" si="0"/>
        <v>9027</v>
      </c>
      <c r="L39" s="87">
        <f t="shared" si="1"/>
        <v>0</v>
      </c>
      <c r="M39" s="87">
        <f t="shared" si="2"/>
        <v>0</v>
      </c>
    </row>
    <row r="40" spans="1:15" s="133" customFormat="1" x14ac:dyDescent="0.2">
      <c r="A40" s="130" t="s">
        <v>152</v>
      </c>
      <c r="B40" s="131" t="s">
        <v>454</v>
      </c>
      <c r="C40" s="131" t="s">
        <v>455</v>
      </c>
      <c r="D40" s="87">
        <v>0</v>
      </c>
      <c r="E40" s="87">
        <f>+D40*G40</f>
        <v>0</v>
      </c>
      <c r="F40" s="132" t="s">
        <v>4</v>
      </c>
      <c r="G40" s="87">
        <v>216.33330000000001</v>
      </c>
      <c r="H40" s="87">
        <v>150</v>
      </c>
      <c r="I40" s="87">
        <v>32450</v>
      </c>
      <c r="J40" s="87">
        <v>116</v>
      </c>
      <c r="K40" s="87">
        <f>+G40*J40</f>
        <v>25094.662800000002</v>
      </c>
      <c r="L40" s="87">
        <v>34</v>
      </c>
      <c r="M40" s="87">
        <f>+E40+I40-K40</f>
        <v>7355.3371999999981</v>
      </c>
      <c r="N40" s="134"/>
    </row>
    <row r="41" spans="1:15" s="133" customFormat="1" x14ac:dyDescent="0.2">
      <c r="A41" s="130" t="s">
        <v>152</v>
      </c>
      <c r="B41" s="131" t="s">
        <v>457</v>
      </c>
      <c r="C41" s="131" t="s">
        <v>456</v>
      </c>
      <c r="D41" s="87">
        <v>0</v>
      </c>
      <c r="E41" s="87">
        <v>0</v>
      </c>
      <c r="F41" s="132" t="s">
        <v>4</v>
      </c>
      <c r="G41" s="87">
        <v>481.83330000000001</v>
      </c>
      <c r="H41" s="87">
        <v>120</v>
      </c>
      <c r="I41" s="87">
        <f>+G41*H41</f>
        <v>57819.995999999999</v>
      </c>
      <c r="J41" s="87">
        <v>24</v>
      </c>
      <c r="K41" s="87">
        <f>+G41*J41</f>
        <v>11563.9992</v>
      </c>
      <c r="L41" s="87">
        <v>96</v>
      </c>
      <c r="M41" s="87">
        <f>+E41+I41-K41</f>
        <v>46255.996800000001</v>
      </c>
      <c r="O41" s="135"/>
    </row>
    <row r="42" spans="1:15" s="133" customFormat="1" x14ac:dyDescent="0.2">
      <c r="A42" s="130" t="s">
        <v>152</v>
      </c>
      <c r="B42" s="131"/>
      <c r="C42" s="131" t="s">
        <v>459</v>
      </c>
      <c r="D42" s="87">
        <v>0</v>
      </c>
      <c r="E42" s="87">
        <v>0</v>
      </c>
      <c r="F42" s="132" t="s">
        <v>191</v>
      </c>
      <c r="G42" s="87">
        <f>+I42/H42</f>
        <v>1604.8</v>
      </c>
      <c r="H42" s="87">
        <v>300</v>
      </c>
      <c r="I42" s="87">
        <v>481440</v>
      </c>
      <c r="J42" s="87">
        <v>6</v>
      </c>
      <c r="K42" s="87">
        <f>+G42*J42</f>
        <v>9628.7999999999993</v>
      </c>
      <c r="L42" s="87">
        <v>254</v>
      </c>
      <c r="M42" s="87">
        <f>+E42+I42-K42</f>
        <v>471811.2</v>
      </c>
      <c r="O42" s="135"/>
    </row>
    <row r="43" spans="1:15" s="133" customFormat="1" x14ac:dyDescent="0.2">
      <c r="A43" s="130" t="s">
        <v>152</v>
      </c>
      <c r="B43" s="131"/>
      <c r="C43" s="131" t="s">
        <v>460</v>
      </c>
      <c r="D43" s="87">
        <v>0</v>
      </c>
      <c r="E43" s="87">
        <v>0</v>
      </c>
      <c r="F43" s="132" t="s">
        <v>191</v>
      </c>
      <c r="G43" s="87">
        <f>+I43/H43</f>
        <v>1191.8</v>
      </c>
      <c r="H43" s="87">
        <v>300</v>
      </c>
      <c r="I43" s="87">
        <v>357540</v>
      </c>
      <c r="J43" s="87">
        <v>88</v>
      </c>
      <c r="K43" s="87">
        <f>+G43*J43</f>
        <v>104878.39999999999</v>
      </c>
      <c r="L43" s="87">
        <v>212</v>
      </c>
      <c r="M43" s="87">
        <f>+E43+I43-K43</f>
        <v>252661.6</v>
      </c>
      <c r="O43" s="135"/>
    </row>
    <row r="44" spans="1:15" s="133" customFormat="1" x14ac:dyDescent="0.2">
      <c r="A44" s="130" t="s">
        <v>152</v>
      </c>
      <c r="B44" s="131" t="s">
        <v>22</v>
      </c>
      <c r="C44" s="131" t="s">
        <v>109</v>
      </c>
      <c r="D44" s="87">
        <v>46</v>
      </c>
      <c r="E44" s="87">
        <v>6151.7331524000001</v>
      </c>
      <c r="F44" s="132" t="s">
        <v>133</v>
      </c>
      <c r="G44" s="87">
        <v>133.7333294</v>
      </c>
      <c r="H44" s="87">
        <v>0</v>
      </c>
      <c r="I44" s="87">
        <v>0</v>
      </c>
      <c r="J44" s="87">
        <v>46</v>
      </c>
      <c r="K44" s="87">
        <f>+G44*J44</f>
        <v>6151.7331524000001</v>
      </c>
      <c r="L44" s="87">
        <f>+D44+H44-J44</f>
        <v>0</v>
      </c>
      <c r="M44" s="87">
        <f>+E44+I44-K44</f>
        <v>0</v>
      </c>
    </row>
    <row r="45" spans="1:15" s="133" customFormat="1" x14ac:dyDescent="0.2">
      <c r="A45" s="130" t="s">
        <v>152</v>
      </c>
      <c r="B45" s="131" t="s">
        <v>22</v>
      </c>
      <c r="C45" s="131" t="s">
        <v>109</v>
      </c>
      <c r="D45" s="87">
        <v>0</v>
      </c>
      <c r="E45" s="87">
        <v>0</v>
      </c>
      <c r="F45" s="132" t="s">
        <v>133</v>
      </c>
      <c r="G45" s="87">
        <f>+I45/H45</f>
        <v>90.466666666666669</v>
      </c>
      <c r="H45" s="87">
        <v>150</v>
      </c>
      <c r="I45" s="87">
        <v>13570</v>
      </c>
      <c r="J45" s="87">
        <v>45</v>
      </c>
      <c r="K45" s="87">
        <f>+G45*J45</f>
        <v>4071</v>
      </c>
      <c r="L45" s="87">
        <f>+D45+H45-J45</f>
        <v>105</v>
      </c>
      <c r="M45" s="87">
        <f>+E45+I45-K45</f>
        <v>9499</v>
      </c>
    </row>
    <row r="46" spans="1:15" s="133" customFormat="1" x14ac:dyDescent="0.2">
      <c r="A46" s="130" t="s">
        <v>152</v>
      </c>
      <c r="B46" s="131" t="s">
        <v>28</v>
      </c>
      <c r="C46" s="131" t="s">
        <v>110</v>
      </c>
      <c r="D46" s="87">
        <v>122</v>
      </c>
      <c r="E46" s="87">
        <v>54944.639999999999</v>
      </c>
      <c r="F46" s="132" t="s">
        <v>133</v>
      </c>
      <c r="G46" s="87">
        <v>450.37</v>
      </c>
      <c r="H46" s="87">
        <v>0</v>
      </c>
      <c r="I46" s="87">
        <v>0</v>
      </c>
      <c r="J46" s="87">
        <v>122</v>
      </c>
      <c r="K46" s="87">
        <v>54944.639999999999</v>
      </c>
      <c r="L46" s="87">
        <f t="shared" si="1"/>
        <v>0</v>
      </c>
      <c r="M46" s="87">
        <f t="shared" si="2"/>
        <v>0</v>
      </c>
    </row>
    <row r="47" spans="1:15" s="133" customFormat="1" x14ac:dyDescent="0.2">
      <c r="A47" s="130" t="s">
        <v>152</v>
      </c>
      <c r="B47" s="131" t="s">
        <v>46</v>
      </c>
      <c r="C47" s="131" t="s">
        <v>116</v>
      </c>
      <c r="D47" s="87">
        <v>18</v>
      </c>
      <c r="E47" s="87">
        <v>2548.8000000000011</v>
      </c>
      <c r="F47" s="132" t="s">
        <v>5</v>
      </c>
      <c r="G47" s="87">
        <v>141.6</v>
      </c>
      <c r="H47" s="87">
        <v>0</v>
      </c>
      <c r="I47" s="87">
        <v>0</v>
      </c>
      <c r="J47" s="87">
        <v>18</v>
      </c>
      <c r="K47" s="87">
        <f t="shared" si="0"/>
        <v>2548.7999999999997</v>
      </c>
      <c r="L47" s="87">
        <f t="shared" si="1"/>
        <v>0</v>
      </c>
      <c r="M47" s="87">
        <f>+E47+I47-K47</f>
        <v>0</v>
      </c>
    </row>
    <row r="48" spans="1:15" s="133" customFormat="1" x14ac:dyDescent="0.2">
      <c r="A48" s="130" t="s">
        <v>152</v>
      </c>
      <c r="B48" s="131" t="s">
        <v>46</v>
      </c>
      <c r="C48" s="131" t="s">
        <v>116</v>
      </c>
      <c r="D48" s="87">
        <v>0</v>
      </c>
      <c r="E48" s="87">
        <v>0</v>
      </c>
      <c r="F48" s="132" t="s">
        <v>133</v>
      </c>
      <c r="G48" s="87">
        <f>+I48/H48</f>
        <v>187.42333333333332</v>
      </c>
      <c r="H48" s="87">
        <v>180</v>
      </c>
      <c r="I48" s="87">
        <v>33736.199999999997</v>
      </c>
      <c r="J48" s="87">
        <v>29</v>
      </c>
      <c r="K48" s="87">
        <f t="shared" si="0"/>
        <v>5435.2766666666666</v>
      </c>
      <c r="L48" s="87">
        <v>151</v>
      </c>
      <c r="M48" s="87">
        <f>+E48+I48-K48</f>
        <v>28300.923333333332</v>
      </c>
      <c r="N48" s="134"/>
    </row>
    <row r="49" spans="1:14" s="133" customFormat="1" x14ac:dyDescent="0.2">
      <c r="A49" s="130"/>
      <c r="B49" s="131"/>
      <c r="C49" s="131" t="s">
        <v>461</v>
      </c>
      <c r="D49" s="87">
        <v>0</v>
      </c>
      <c r="E49" s="87">
        <v>0</v>
      </c>
      <c r="F49" s="132" t="s">
        <v>133</v>
      </c>
      <c r="G49" s="87">
        <f>+I49/H49</f>
        <v>139.24</v>
      </c>
      <c r="H49" s="87">
        <v>150</v>
      </c>
      <c r="I49" s="87">
        <v>20886</v>
      </c>
      <c r="J49" s="87">
        <v>64</v>
      </c>
      <c r="K49" s="87">
        <f t="shared" si="0"/>
        <v>8911.36</v>
      </c>
      <c r="L49" s="87">
        <v>86</v>
      </c>
      <c r="M49" s="87">
        <f>+E49+I49-K49</f>
        <v>11974.64</v>
      </c>
      <c r="N49" s="134"/>
    </row>
    <row r="50" spans="1:14" s="133" customFormat="1" x14ac:dyDescent="0.2">
      <c r="A50" s="130" t="s">
        <v>158</v>
      </c>
      <c r="B50" s="131" t="s">
        <v>7</v>
      </c>
      <c r="C50" s="131" t="s">
        <v>126</v>
      </c>
      <c r="D50" s="87">
        <v>12</v>
      </c>
      <c r="E50" s="87">
        <v>1800</v>
      </c>
      <c r="F50" s="132" t="s">
        <v>5</v>
      </c>
      <c r="G50" s="87">
        <v>150</v>
      </c>
      <c r="H50" s="87">
        <v>0</v>
      </c>
      <c r="I50" s="87">
        <v>0</v>
      </c>
      <c r="J50" s="87">
        <v>12</v>
      </c>
      <c r="K50" s="87">
        <f t="shared" si="0"/>
        <v>1800</v>
      </c>
      <c r="L50" s="87">
        <f t="shared" si="1"/>
        <v>0</v>
      </c>
      <c r="M50" s="87">
        <f t="shared" si="2"/>
        <v>0</v>
      </c>
    </row>
    <row r="51" spans="1:14" s="133" customFormat="1" x14ac:dyDescent="0.2">
      <c r="A51" s="130" t="s">
        <v>158</v>
      </c>
      <c r="B51" s="131" t="s">
        <v>23</v>
      </c>
      <c r="C51" s="131" t="s">
        <v>127</v>
      </c>
      <c r="D51" s="87">
        <v>9</v>
      </c>
      <c r="E51" s="87">
        <v>1168.1999999999989</v>
      </c>
      <c r="F51" s="132" t="s">
        <v>133</v>
      </c>
      <c r="G51" s="87">
        <v>129.79999999999998</v>
      </c>
      <c r="H51" s="87">
        <v>0</v>
      </c>
      <c r="I51" s="87">
        <v>0</v>
      </c>
      <c r="J51" s="87">
        <v>9</v>
      </c>
      <c r="K51" s="87">
        <f t="shared" si="0"/>
        <v>1168.1999999999998</v>
      </c>
      <c r="L51" s="87">
        <f t="shared" si="1"/>
        <v>0</v>
      </c>
      <c r="M51" s="87">
        <f t="shared" si="2"/>
        <v>0</v>
      </c>
    </row>
    <row r="52" spans="1:14" s="133" customFormat="1" x14ac:dyDescent="0.2">
      <c r="A52" s="130" t="s">
        <v>158</v>
      </c>
      <c r="B52" s="131" t="s">
        <v>32</v>
      </c>
      <c r="C52" s="131" t="s">
        <v>35</v>
      </c>
      <c r="D52" s="87">
        <v>100</v>
      </c>
      <c r="E52" s="87">
        <v>5900</v>
      </c>
      <c r="F52" s="132" t="s">
        <v>133</v>
      </c>
      <c r="G52" s="87">
        <v>59</v>
      </c>
      <c r="H52" s="87">
        <v>0</v>
      </c>
      <c r="I52" s="87">
        <v>0</v>
      </c>
      <c r="J52" s="87">
        <v>82</v>
      </c>
      <c r="K52" s="87">
        <f t="shared" si="0"/>
        <v>4838</v>
      </c>
      <c r="L52" s="87">
        <f t="shared" si="1"/>
        <v>18</v>
      </c>
      <c r="M52" s="87">
        <f t="shared" si="2"/>
        <v>1062</v>
      </c>
    </row>
    <row r="53" spans="1:14" s="133" customFormat="1" x14ac:dyDescent="0.2">
      <c r="A53" s="130" t="s">
        <v>158</v>
      </c>
      <c r="B53" s="131" t="s">
        <v>34</v>
      </c>
      <c r="C53" s="131" t="s">
        <v>138</v>
      </c>
      <c r="D53" s="87">
        <v>110</v>
      </c>
      <c r="E53" s="87">
        <v>3894</v>
      </c>
      <c r="F53" s="132" t="s">
        <v>133</v>
      </c>
      <c r="G53" s="87">
        <v>35.4</v>
      </c>
      <c r="H53" s="87">
        <v>0</v>
      </c>
      <c r="I53" s="87">
        <v>0</v>
      </c>
      <c r="J53" s="87">
        <v>91</v>
      </c>
      <c r="K53" s="87">
        <f t="shared" si="0"/>
        <v>3221.4</v>
      </c>
      <c r="L53" s="87">
        <f t="shared" si="1"/>
        <v>19</v>
      </c>
      <c r="M53" s="87">
        <f t="shared" si="2"/>
        <v>672.59999999999991</v>
      </c>
    </row>
    <row r="54" spans="1:14" s="133" customFormat="1" x14ac:dyDescent="0.2">
      <c r="A54" s="130" t="s">
        <v>158</v>
      </c>
      <c r="B54" s="131" t="s">
        <v>36</v>
      </c>
      <c r="C54" s="131" t="s">
        <v>37</v>
      </c>
      <c r="D54" s="87">
        <v>11</v>
      </c>
      <c r="E54" s="87">
        <v>29918.899999999994</v>
      </c>
      <c r="F54" s="132" t="s">
        <v>5</v>
      </c>
      <c r="G54" s="87">
        <v>2719.8999999999996</v>
      </c>
      <c r="H54" s="87">
        <v>0</v>
      </c>
      <c r="I54" s="87">
        <v>0</v>
      </c>
      <c r="J54" s="87">
        <v>3</v>
      </c>
      <c r="K54" s="87">
        <f t="shared" si="0"/>
        <v>8159.6999999999989</v>
      </c>
      <c r="L54" s="87">
        <f t="shared" si="1"/>
        <v>8</v>
      </c>
      <c r="M54" s="87">
        <f t="shared" si="2"/>
        <v>21759.199999999997</v>
      </c>
    </row>
    <row r="55" spans="1:14" s="133" customFormat="1" x14ac:dyDescent="0.2">
      <c r="A55" s="130" t="s">
        <v>158</v>
      </c>
      <c r="B55" s="131" t="s">
        <v>41</v>
      </c>
      <c r="C55" s="131" t="s">
        <v>42</v>
      </c>
      <c r="D55" s="87">
        <v>70</v>
      </c>
      <c r="E55" s="87">
        <v>1899.7999999999997</v>
      </c>
      <c r="F55" s="132" t="s">
        <v>5</v>
      </c>
      <c r="G55" s="87">
        <v>27.139999999999997</v>
      </c>
      <c r="H55" s="87">
        <v>0</v>
      </c>
      <c r="I55" s="87">
        <v>0</v>
      </c>
      <c r="J55" s="87">
        <v>70</v>
      </c>
      <c r="K55" s="87">
        <f t="shared" si="0"/>
        <v>1899.7999999999997</v>
      </c>
      <c r="L55" s="87">
        <f t="shared" si="1"/>
        <v>0</v>
      </c>
      <c r="M55" s="87">
        <f t="shared" si="2"/>
        <v>0</v>
      </c>
    </row>
    <row r="56" spans="1:14" s="133" customFormat="1" x14ac:dyDescent="0.2">
      <c r="A56" s="130" t="s">
        <v>158</v>
      </c>
      <c r="B56" s="131" t="s">
        <v>43</v>
      </c>
      <c r="C56" s="131" t="s">
        <v>45</v>
      </c>
      <c r="D56" s="87">
        <v>17</v>
      </c>
      <c r="E56" s="87">
        <v>621.85999999999967</v>
      </c>
      <c r="F56" s="132" t="s">
        <v>18</v>
      </c>
      <c r="G56" s="87">
        <v>36.58</v>
      </c>
      <c r="H56" s="87">
        <v>0</v>
      </c>
      <c r="I56" s="87">
        <v>0</v>
      </c>
      <c r="J56" s="87">
        <v>17</v>
      </c>
      <c r="K56" s="87">
        <f t="shared" si="0"/>
        <v>621.86</v>
      </c>
      <c r="L56" s="87">
        <f t="shared" si="1"/>
        <v>0</v>
      </c>
      <c r="M56" s="87">
        <f t="shared" si="2"/>
        <v>0</v>
      </c>
    </row>
    <row r="57" spans="1:14" s="133" customFormat="1" x14ac:dyDescent="0.2">
      <c r="A57" s="130" t="s">
        <v>158</v>
      </c>
      <c r="B57" s="131" t="s">
        <v>44</v>
      </c>
      <c r="C57" s="131" t="s">
        <v>134</v>
      </c>
      <c r="D57" s="87">
        <v>26</v>
      </c>
      <c r="E57" s="87">
        <v>1472.6400000000003</v>
      </c>
      <c r="F57" s="132" t="s">
        <v>18</v>
      </c>
      <c r="G57" s="87">
        <v>56.64</v>
      </c>
      <c r="H57" s="87">
        <v>0</v>
      </c>
      <c r="I57" s="87">
        <v>0</v>
      </c>
      <c r="J57" s="87">
        <v>26</v>
      </c>
      <c r="K57" s="87">
        <f t="shared" si="0"/>
        <v>1472.64</v>
      </c>
      <c r="L57" s="87">
        <f t="shared" si="1"/>
        <v>0</v>
      </c>
      <c r="M57" s="87">
        <f t="shared" si="2"/>
        <v>0</v>
      </c>
    </row>
    <row r="58" spans="1:14" s="133" customFormat="1" x14ac:dyDescent="0.2">
      <c r="A58" s="130" t="s">
        <v>158</v>
      </c>
      <c r="B58" s="131" t="s">
        <v>47</v>
      </c>
      <c r="C58" s="131" t="s">
        <v>50</v>
      </c>
      <c r="D58" s="87">
        <v>32</v>
      </c>
      <c r="E58" s="87">
        <v>4160</v>
      </c>
      <c r="F58" s="132" t="s">
        <v>5</v>
      </c>
      <c r="G58" s="87">
        <v>130</v>
      </c>
      <c r="H58" s="87">
        <v>0</v>
      </c>
      <c r="I58" s="87">
        <v>0</v>
      </c>
      <c r="J58" s="87">
        <v>32</v>
      </c>
      <c r="K58" s="87">
        <f t="shared" si="0"/>
        <v>4160</v>
      </c>
      <c r="L58" s="87">
        <f t="shared" si="1"/>
        <v>0</v>
      </c>
      <c r="M58" s="87">
        <f t="shared" si="2"/>
        <v>0</v>
      </c>
    </row>
    <row r="59" spans="1:14" s="133" customFormat="1" x14ac:dyDescent="0.2">
      <c r="A59" s="130" t="s">
        <v>158</v>
      </c>
      <c r="B59" s="131" t="s">
        <v>54</v>
      </c>
      <c r="C59" s="131" t="s">
        <v>121</v>
      </c>
      <c r="D59" s="87">
        <v>2</v>
      </c>
      <c r="E59" s="87">
        <v>1142.2399999999998</v>
      </c>
      <c r="F59" s="132" t="s">
        <v>5</v>
      </c>
      <c r="G59" s="87">
        <v>571.12</v>
      </c>
      <c r="H59" s="87">
        <v>0</v>
      </c>
      <c r="I59" s="87">
        <v>0</v>
      </c>
      <c r="J59" s="87">
        <v>2</v>
      </c>
      <c r="K59" s="87">
        <f t="shared" si="0"/>
        <v>1142.24</v>
      </c>
      <c r="L59" s="87">
        <f t="shared" si="1"/>
        <v>0</v>
      </c>
      <c r="M59" s="87">
        <f t="shared" si="2"/>
        <v>0</v>
      </c>
    </row>
    <row r="60" spans="1:14" s="133" customFormat="1" x14ac:dyDescent="0.2">
      <c r="A60" s="130" t="s">
        <v>158</v>
      </c>
      <c r="B60" s="131" t="s">
        <v>55</v>
      </c>
      <c r="C60" s="131" t="s">
        <v>60</v>
      </c>
      <c r="D60" s="87">
        <v>9</v>
      </c>
      <c r="E60" s="87">
        <v>5140.08</v>
      </c>
      <c r="F60" s="132" t="s">
        <v>5</v>
      </c>
      <c r="G60" s="87">
        <v>571.12</v>
      </c>
      <c r="H60" s="87">
        <v>0</v>
      </c>
      <c r="I60" s="87">
        <v>0</v>
      </c>
      <c r="J60" s="87">
        <v>5</v>
      </c>
      <c r="K60" s="87">
        <f t="shared" si="0"/>
        <v>2855.6</v>
      </c>
      <c r="L60" s="87">
        <f t="shared" si="1"/>
        <v>4</v>
      </c>
      <c r="M60" s="87">
        <f t="shared" si="2"/>
        <v>2284.48</v>
      </c>
    </row>
    <row r="61" spans="1:14" s="133" customFormat="1" x14ac:dyDescent="0.2">
      <c r="A61" s="130" t="s">
        <v>158</v>
      </c>
      <c r="B61" s="131" t="s">
        <v>57</v>
      </c>
      <c r="C61" s="131" t="s">
        <v>61</v>
      </c>
      <c r="D61" s="87">
        <v>6</v>
      </c>
      <c r="E61" s="87">
        <v>3426.72</v>
      </c>
      <c r="F61" s="132" t="s">
        <v>5</v>
      </c>
      <c r="G61" s="87">
        <v>571.12</v>
      </c>
      <c r="H61" s="87">
        <v>0</v>
      </c>
      <c r="I61" s="87">
        <v>0</v>
      </c>
      <c r="J61" s="87">
        <v>6</v>
      </c>
      <c r="K61" s="87">
        <f t="shared" si="0"/>
        <v>3426.7200000000003</v>
      </c>
      <c r="L61" s="87">
        <f t="shared" si="1"/>
        <v>0</v>
      </c>
      <c r="M61" s="87">
        <f t="shared" si="2"/>
        <v>0</v>
      </c>
    </row>
    <row r="62" spans="1:14" s="133" customFormat="1" x14ac:dyDescent="0.2">
      <c r="A62" s="130" t="s">
        <v>158</v>
      </c>
      <c r="B62" s="131" t="s">
        <v>59</v>
      </c>
      <c r="C62" s="131" t="s">
        <v>63</v>
      </c>
      <c r="D62" s="87">
        <v>9</v>
      </c>
      <c r="E62" s="87">
        <v>5140.08</v>
      </c>
      <c r="F62" s="132" t="s">
        <v>5</v>
      </c>
      <c r="G62" s="87">
        <v>571.12</v>
      </c>
      <c r="H62" s="87">
        <v>0</v>
      </c>
      <c r="I62" s="87">
        <v>0</v>
      </c>
      <c r="J62" s="87">
        <v>4</v>
      </c>
      <c r="K62" s="87">
        <f t="shared" si="0"/>
        <v>2284.48</v>
      </c>
      <c r="L62" s="87">
        <f t="shared" si="1"/>
        <v>5</v>
      </c>
      <c r="M62" s="87">
        <f t="shared" si="2"/>
        <v>2855.6</v>
      </c>
    </row>
    <row r="63" spans="1:14" s="133" customFormat="1" x14ac:dyDescent="0.2">
      <c r="A63" s="130" t="s">
        <v>158</v>
      </c>
      <c r="B63" s="131" t="s">
        <v>68</v>
      </c>
      <c r="C63" s="131" t="s">
        <v>130</v>
      </c>
      <c r="D63" s="87">
        <v>5</v>
      </c>
      <c r="E63" s="87">
        <v>236</v>
      </c>
      <c r="F63" s="132" t="s">
        <v>5</v>
      </c>
      <c r="G63" s="87">
        <v>47.199999999999996</v>
      </c>
      <c r="H63" s="87">
        <v>0</v>
      </c>
      <c r="I63" s="87">
        <v>0</v>
      </c>
      <c r="J63" s="87">
        <v>5</v>
      </c>
      <c r="K63" s="87">
        <f t="shared" si="0"/>
        <v>235.99999999999997</v>
      </c>
      <c r="L63" s="87">
        <f t="shared" si="1"/>
        <v>0</v>
      </c>
      <c r="M63" s="87">
        <f t="shared" si="2"/>
        <v>0</v>
      </c>
    </row>
    <row r="64" spans="1:14" s="133" customFormat="1" x14ac:dyDescent="0.2">
      <c r="A64" s="130" t="s">
        <v>158</v>
      </c>
      <c r="B64" s="131" t="s">
        <v>67</v>
      </c>
      <c r="C64" s="131" t="s">
        <v>122</v>
      </c>
      <c r="D64" s="87">
        <v>99</v>
      </c>
      <c r="E64" s="87">
        <v>37732.86</v>
      </c>
      <c r="F64" s="132" t="s">
        <v>6</v>
      </c>
      <c r="G64" s="87">
        <v>381.14</v>
      </c>
      <c r="H64" s="87">
        <v>0</v>
      </c>
      <c r="I64" s="87">
        <v>0</v>
      </c>
      <c r="J64" s="87">
        <v>99</v>
      </c>
      <c r="K64" s="87">
        <f t="shared" si="0"/>
        <v>37732.86</v>
      </c>
      <c r="L64" s="87">
        <f t="shared" si="1"/>
        <v>0</v>
      </c>
      <c r="M64" s="87">
        <f t="shared" si="2"/>
        <v>0</v>
      </c>
    </row>
    <row r="65" spans="1:13" s="133" customFormat="1" x14ac:dyDescent="0.2">
      <c r="A65" s="130" t="s">
        <v>158</v>
      </c>
      <c r="B65" s="131" t="s">
        <v>73</v>
      </c>
      <c r="C65" s="131" t="s">
        <v>74</v>
      </c>
      <c r="D65" s="87">
        <v>5</v>
      </c>
      <c r="E65" s="87">
        <v>2478</v>
      </c>
      <c r="F65" s="132" t="s">
        <v>5</v>
      </c>
      <c r="G65" s="87">
        <v>495.59999999999997</v>
      </c>
      <c r="H65" s="87">
        <v>0</v>
      </c>
      <c r="I65" s="87">
        <v>0</v>
      </c>
      <c r="J65" s="87">
        <v>5</v>
      </c>
      <c r="K65" s="87">
        <f t="shared" si="0"/>
        <v>2478</v>
      </c>
      <c r="L65" s="87">
        <f t="shared" si="1"/>
        <v>0</v>
      </c>
      <c r="M65" s="87">
        <f t="shared" si="2"/>
        <v>0</v>
      </c>
    </row>
    <row r="66" spans="1:13" s="133" customFormat="1" x14ac:dyDescent="0.2">
      <c r="A66" s="130" t="s">
        <v>158</v>
      </c>
      <c r="B66" s="131" t="s">
        <v>75</v>
      </c>
      <c r="C66" s="131" t="s">
        <v>78</v>
      </c>
      <c r="D66" s="87">
        <v>4</v>
      </c>
      <c r="E66" s="87">
        <v>1982.4</v>
      </c>
      <c r="F66" s="132" t="s">
        <v>5</v>
      </c>
      <c r="G66" s="87">
        <v>495.59999999999997</v>
      </c>
      <c r="H66" s="87">
        <v>0</v>
      </c>
      <c r="I66" s="87">
        <v>0</v>
      </c>
      <c r="J66" s="87">
        <v>4</v>
      </c>
      <c r="K66" s="87">
        <f t="shared" si="0"/>
        <v>1982.3999999999999</v>
      </c>
      <c r="L66" s="87">
        <f t="shared" si="1"/>
        <v>0</v>
      </c>
      <c r="M66" s="87">
        <f t="shared" si="2"/>
        <v>0</v>
      </c>
    </row>
    <row r="67" spans="1:13" s="133" customFormat="1" x14ac:dyDescent="0.2">
      <c r="A67" s="130" t="s">
        <v>158</v>
      </c>
      <c r="B67" s="131" t="s">
        <v>82</v>
      </c>
      <c r="C67" s="131" t="s">
        <v>128</v>
      </c>
      <c r="D67" s="87">
        <v>19</v>
      </c>
      <c r="E67" s="87">
        <v>4708.2000000000007</v>
      </c>
      <c r="F67" s="132" t="s">
        <v>5</v>
      </c>
      <c r="G67" s="87">
        <v>247.79999999999998</v>
      </c>
      <c r="H67" s="87">
        <v>0</v>
      </c>
      <c r="I67" s="87">
        <v>0</v>
      </c>
      <c r="J67" s="87">
        <v>10</v>
      </c>
      <c r="K67" s="87">
        <f>+G67*J67</f>
        <v>2478</v>
      </c>
      <c r="L67" s="87">
        <f t="shared" si="1"/>
        <v>9</v>
      </c>
      <c r="M67" s="87">
        <f t="shared" si="2"/>
        <v>2230.2000000000007</v>
      </c>
    </row>
    <row r="68" spans="1:13" s="133" customFormat="1" x14ac:dyDescent="0.2">
      <c r="A68" s="130"/>
      <c r="B68" s="131"/>
      <c r="C68" s="131" t="s">
        <v>458</v>
      </c>
      <c r="D68" s="87">
        <v>0</v>
      </c>
      <c r="E68" s="87">
        <v>0</v>
      </c>
      <c r="F68" s="132" t="s">
        <v>118</v>
      </c>
      <c r="G68" s="87">
        <f>+I68/H68</f>
        <v>1433.7</v>
      </c>
      <c r="H68" s="87">
        <v>100</v>
      </c>
      <c r="I68" s="87">
        <v>143370</v>
      </c>
      <c r="J68" s="87">
        <v>13</v>
      </c>
      <c r="K68" s="87">
        <f>+G68*J68</f>
        <v>18638.100000000002</v>
      </c>
      <c r="L68" s="87">
        <v>87</v>
      </c>
      <c r="M68" s="87">
        <f t="shared" si="2"/>
        <v>124731.9</v>
      </c>
    </row>
    <row r="69" spans="1:13" s="133" customFormat="1" x14ac:dyDescent="0.2">
      <c r="A69" s="130" t="s">
        <v>159</v>
      </c>
      <c r="B69" s="131" t="s">
        <v>11</v>
      </c>
      <c r="C69" s="131" t="s">
        <v>13</v>
      </c>
      <c r="D69" s="87">
        <v>7</v>
      </c>
      <c r="E69" s="87">
        <v>553.42000000000007</v>
      </c>
      <c r="F69" s="132" t="s">
        <v>118</v>
      </c>
      <c r="G69" s="87">
        <v>79.06</v>
      </c>
      <c r="H69" s="87">
        <v>0</v>
      </c>
      <c r="I69" s="87">
        <v>0</v>
      </c>
      <c r="J69" s="87">
        <v>7</v>
      </c>
      <c r="K69" s="87">
        <f t="shared" si="0"/>
        <v>553.42000000000007</v>
      </c>
      <c r="L69" s="87">
        <f t="shared" si="1"/>
        <v>0</v>
      </c>
      <c r="M69" s="87">
        <f t="shared" si="2"/>
        <v>0</v>
      </c>
    </row>
    <row r="70" spans="1:13" s="133" customFormat="1" x14ac:dyDescent="0.2">
      <c r="A70" s="130" t="s">
        <v>159</v>
      </c>
      <c r="B70" s="131" t="s">
        <v>12</v>
      </c>
      <c r="C70" s="131" t="s">
        <v>15</v>
      </c>
      <c r="D70" s="87">
        <v>41</v>
      </c>
      <c r="E70" s="87">
        <v>2273.8599999999997</v>
      </c>
      <c r="F70" s="132" t="s">
        <v>5</v>
      </c>
      <c r="G70" s="87">
        <v>55.459999999999994</v>
      </c>
      <c r="H70" s="87">
        <v>0</v>
      </c>
      <c r="I70" s="87">
        <v>0</v>
      </c>
      <c r="J70" s="87">
        <v>41</v>
      </c>
      <c r="K70" s="87">
        <f t="shared" si="0"/>
        <v>2273.8599999999997</v>
      </c>
      <c r="L70" s="87">
        <f t="shared" si="1"/>
        <v>0</v>
      </c>
      <c r="M70" s="87">
        <f t="shared" si="2"/>
        <v>0</v>
      </c>
    </row>
    <row r="71" spans="1:13" s="133" customFormat="1" x14ac:dyDescent="0.2">
      <c r="A71" s="130"/>
      <c r="B71" s="131"/>
      <c r="C71" s="136" t="s">
        <v>101</v>
      </c>
      <c r="D71" s="137">
        <f>SUM(D18:D70)</f>
        <v>1497</v>
      </c>
      <c r="E71" s="137">
        <f t="shared" ref="E71:M71" si="4">SUM(E18:E70)</f>
        <v>476011.51315239997</v>
      </c>
      <c r="F71" s="137">
        <f t="shared" si="4"/>
        <v>0</v>
      </c>
      <c r="G71" s="137">
        <f t="shared" si="4"/>
        <v>27608.615423652867</v>
      </c>
      <c r="H71" s="137">
        <f t="shared" si="4"/>
        <v>29155</v>
      </c>
      <c r="I71" s="137">
        <f t="shared" si="4"/>
        <v>4803985.5959999999</v>
      </c>
      <c r="J71" s="137">
        <f t="shared" si="4"/>
        <v>29380</v>
      </c>
      <c r="K71" s="137">
        <f t="shared" si="4"/>
        <v>4200685.1318190675</v>
      </c>
      <c r="L71" s="137">
        <f t="shared" si="4"/>
        <v>1232</v>
      </c>
      <c r="M71" s="137">
        <f t="shared" si="4"/>
        <v>1079311.9773333331</v>
      </c>
    </row>
    <row r="72" spans="1:13" x14ac:dyDescent="0.2">
      <c r="M72" s="32"/>
    </row>
    <row r="73" spans="1:13" x14ac:dyDescent="0.2">
      <c r="M73" s="1" t="s">
        <v>453</v>
      </c>
    </row>
  </sheetData>
  <mergeCells count="6">
    <mergeCell ref="L16:M16"/>
    <mergeCell ref="C8:I9"/>
    <mergeCell ref="A13:C13"/>
    <mergeCell ref="D16:E16"/>
    <mergeCell ref="H16:I16"/>
    <mergeCell ref="J16:K16"/>
  </mergeCells>
  <pageMargins left="0.7" right="0.7" top="0.26" bottom="0.33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EXISTENCIAS </vt:lpstr>
      <vt:lpstr>3 Trimestre</vt:lpstr>
      <vt:lpstr>Levantamiento</vt:lpstr>
      <vt:lpstr>Hoja8</vt:lpstr>
      <vt:lpstr>Hoja1</vt:lpstr>
      <vt:lpstr>Reporte de EXISTENCIAS SEPT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</dc:creator>
  <cp:lastModifiedBy>jperez</cp:lastModifiedBy>
  <cp:lastPrinted>2022-10-11T17:49:08Z</cp:lastPrinted>
  <dcterms:created xsi:type="dcterms:W3CDTF">2022-07-01T14:18:07Z</dcterms:created>
  <dcterms:modified xsi:type="dcterms:W3CDTF">2022-10-11T19:33:21Z</dcterms:modified>
</cp:coreProperties>
</file>